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990" windowHeight="10275"/>
  </bookViews>
  <sheets>
    <sheet name="Rekapitulácia stavby" sheetId="1" r:id="rId1"/>
    <sheet name="BSK21-19 - SOŠP Bratislav..." sheetId="2" r:id="rId2"/>
    <sheet name="Zoznam figúr" sheetId="3" r:id="rId3"/>
  </sheets>
  <definedNames>
    <definedName name="_xlnm._FilterDatabase" localSheetId="1" hidden="1">'BSK21-19 - SOŠP Bratislav...'!$C$125:$K$212</definedName>
    <definedName name="_xlnm.Print_Titles" localSheetId="1">'BSK21-19 - SOŠP Bratislav...'!$125:$125</definedName>
    <definedName name="_xlnm.Print_Titles" localSheetId="0">'Rekapitulácia stavby'!$92:$92</definedName>
    <definedName name="_xlnm.Print_Titles" localSheetId="2">'Zoznam figúr'!$9:$9</definedName>
    <definedName name="_xlnm.Print_Area" localSheetId="1">'BSK21-19 - SOŠP Bratislav...'!$C$4:$J$76,'BSK21-19 - SOŠP Bratislav...'!$C$82:$J$109,'BSK21-19 - SOŠP Bratislav...'!$C$115:$J$212</definedName>
    <definedName name="_xlnm.Print_Area" localSheetId="0">'Rekapitulácia stavby'!$D$4:$AO$76,'Rekapitulácia stavby'!$C$82:$AQ$96</definedName>
    <definedName name="_xlnm.Print_Area" localSheetId="2">'Zoznam figúr'!$C$4:$G$66</definedName>
  </definedNames>
  <calcPr calcId="145621" iterateCount="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F120" i="2"/>
  <c r="E118" i="2"/>
  <c r="BI107" i="2"/>
  <c r="BH107" i="2"/>
  <c r="BG107" i="2"/>
  <c r="BE107" i="2"/>
  <c r="BI106" i="2"/>
  <c r="BH106" i="2"/>
  <c r="BG106" i="2"/>
  <c r="BF106" i="2"/>
  <c r="BE106" i="2"/>
  <c r="BI105" i="2"/>
  <c r="BH105" i="2"/>
  <c r="BG105" i="2"/>
  <c r="BF105" i="2"/>
  <c r="BE105" i="2"/>
  <c r="BI104" i="2"/>
  <c r="BH104" i="2"/>
  <c r="BG104" i="2"/>
  <c r="BF104" i="2"/>
  <c r="BE104" i="2"/>
  <c r="BI103" i="2"/>
  <c r="BH103" i="2"/>
  <c r="BG103" i="2"/>
  <c r="BF103" i="2"/>
  <c r="BE103" i="2"/>
  <c r="BI102" i="2"/>
  <c r="BH102" i="2"/>
  <c r="BG102" i="2"/>
  <c r="BF102" i="2"/>
  <c r="BE102" i="2"/>
  <c r="J90" i="2"/>
  <c r="F87" i="2"/>
  <c r="E85" i="2"/>
  <c r="J19" i="2"/>
  <c r="E19" i="2"/>
  <c r="J122" i="2" s="1"/>
  <c r="J18" i="2"/>
  <c r="J16" i="2"/>
  <c r="E16" i="2"/>
  <c r="F123" i="2" s="1"/>
  <c r="J15" i="2"/>
  <c r="J13" i="2"/>
  <c r="E13" i="2"/>
  <c r="F122" i="2" s="1"/>
  <c r="J12" i="2"/>
  <c r="J87" i="2"/>
  <c r="L90" i="1"/>
  <c r="AM90" i="1"/>
  <c r="AM89" i="1"/>
  <c r="L89" i="1"/>
  <c r="AM87" i="1"/>
  <c r="L87" i="1"/>
  <c r="L85" i="1"/>
  <c r="L84" i="1"/>
  <c r="BK204" i="2"/>
  <c r="BK198" i="2"/>
  <c r="BK196" i="2"/>
  <c r="BK170" i="2"/>
  <c r="BK168" i="2"/>
  <c r="BK166" i="2"/>
  <c r="BK164" i="2"/>
  <c r="J139" i="2"/>
  <c r="BK136" i="2"/>
  <c r="J134" i="2"/>
  <c r="BK130" i="2"/>
  <c r="J129" i="2"/>
  <c r="BK212" i="2"/>
  <c r="J212" i="2"/>
  <c r="BK210" i="2"/>
  <c r="J208" i="2"/>
  <c r="BK206" i="2"/>
  <c r="J210" i="2"/>
  <c r="BK208" i="2"/>
  <c r="J206" i="2"/>
  <c r="J196" i="2"/>
  <c r="J170" i="2"/>
  <c r="J168" i="2"/>
  <c r="J166" i="2"/>
  <c r="J164" i="2"/>
  <c r="BK139" i="2"/>
  <c r="BK134" i="2"/>
  <c r="BK133" i="2"/>
  <c r="BK131" i="2"/>
  <c r="J130" i="2"/>
  <c r="BK129" i="2"/>
  <c r="AS94" i="1"/>
  <c r="J204" i="2"/>
  <c r="J198" i="2"/>
  <c r="J136" i="2"/>
  <c r="J133" i="2"/>
  <c r="J131" i="2"/>
  <c r="P138" i="2" l="1"/>
  <c r="P137" i="2" s="1"/>
  <c r="P126" i="2" s="1"/>
  <c r="AU95" i="1" s="1"/>
  <c r="AU94" i="1" s="1"/>
  <c r="R128" i="2"/>
  <c r="R127" i="2"/>
  <c r="T138" i="2"/>
  <c r="T137" i="2"/>
  <c r="BK128" i="2"/>
  <c r="BK127" i="2"/>
  <c r="J127" i="2" s="1"/>
  <c r="J95" i="2" s="1"/>
  <c r="P128" i="2"/>
  <c r="P127" i="2"/>
  <c r="T128" i="2"/>
  <c r="T127" i="2"/>
  <c r="R138" i="2"/>
  <c r="R137" i="2" s="1"/>
  <c r="BK138" i="2"/>
  <c r="J138" i="2" s="1"/>
  <c r="J98" i="2" s="1"/>
  <c r="J89" i="2"/>
  <c r="J120" i="2"/>
  <c r="BF129" i="2"/>
  <c r="F89" i="2"/>
  <c r="F90" i="2"/>
  <c r="BF131" i="2"/>
  <c r="BF134" i="2"/>
  <c r="BF136" i="2"/>
  <c r="BF139" i="2"/>
  <c r="BF166" i="2"/>
  <c r="BF206" i="2"/>
  <c r="BF208" i="2"/>
  <c r="BF210" i="2"/>
  <c r="BF212" i="2"/>
  <c r="BF130" i="2"/>
  <c r="BF133" i="2"/>
  <c r="BF164" i="2"/>
  <c r="BF168" i="2"/>
  <c r="BF170" i="2"/>
  <c r="BF196" i="2"/>
  <c r="BF198" i="2"/>
  <c r="BF204" i="2"/>
  <c r="F36" i="2"/>
  <c r="BC95" i="1" s="1"/>
  <c r="BC94" i="1" s="1"/>
  <c r="W32" i="1" s="1"/>
  <c r="F33" i="2"/>
  <c r="AZ95" i="1" s="1"/>
  <c r="AZ94" i="1" s="1"/>
  <c r="W29" i="1" s="1"/>
  <c r="J33" i="2"/>
  <c r="AV95" i="1" s="1"/>
  <c r="F37" i="2"/>
  <c r="BD95" i="1"/>
  <c r="BD94" i="1"/>
  <c r="W33" i="1" s="1"/>
  <c r="F35" i="2"/>
  <c r="BB95" i="1"/>
  <c r="BB94" i="1" s="1"/>
  <c r="W31" i="1" s="1"/>
  <c r="T126" i="2" l="1"/>
  <c r="R126" i="2"/>
  <c r="J128" i="2"/>
  <c r="J96" i="2"/>
  <c r="BK137" i="2"/>
  <c r="J137" i="2"/>
  <c r="J97" i="2"/>
  <c r="AV94" i="1"/>
  <c r="AK29" i="1" s="1"/>
  <c r="AX94" i="1"/>
  <c r="AY94" i="1"/>
  <c r="BK126" i="2" l="1"/>
  <c r="J126" i="2"/>
  <c r="J94" i="2"/>
  <c r="J28" i="2"/>
  <c r="J107" i="2"/>
  <c r="J101" i="2" s="1"/>
  <c r="J29" i="2" s="1"/>
  <c r="BF107" i="2" l="1"/>
  <c r="J109" i="2"/>
  <c r="F34" i="2"/>
  <c r="BA95" i="1" s="1"/>
  <c r="BA94" i="1" s="1"/>
  <c r="W30" i="1" s="1"/>
  <c r="J30" i="2"/>
  <c r="AG95" i="1" s="1"/>
  <c r="AG94" i="1" l="1"/>
  <c r="AW94" i="1"/>
  <c r="AK30" i="1"/>
  <c r="J34" i="2"/>
  <c r="AW95" i="1" s="1"/>
  <c r="AT95" i="1" s="1"/>
  <c r="J39" i="2" l="1"/>
  <c r="AN95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<sst xmlns="http://schemas.openxmlformats.org/spreadsheetml/2006/main" count="1306" uniqueCount="256">
  <si>
    <t>Export Komplet</t>
  </si>
  <si>
    <t/>
  </si>
  <si>
    <t>2.0</t>
  </si>
  <si>
    <t>False</t>
  </si>
  <si>
    <t>{99d8674d-704e-4109-889b-f2aed3cd6be8}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</si>
  <si>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</si>
  <si>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</si>
  <si>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</si>
  <si>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</si>
  <si>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</si>
  <si>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</si>
  <si>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</si>
  <si>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</si>
  <si>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BSK21-19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</si>
  <si>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</si>
  <si>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</si>
  <si>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</si>
  <si>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</si>
  <si>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</si>
  <si>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</si>
  <si>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</si>
  <si>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</si>
  <si>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</si>
  <si>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</si>
  <si>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</si>
  <si>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</si>
  <si>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</si>
  <si>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</si>
  <si>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</si>
  <si>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</si>
  <si>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</si>
  <si>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</si>
  <si>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</si>
  <si>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</si>
  <si>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</si>
  <si>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</si>
  <si>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</si>
  <si>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</si>
  <si>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</si>
  <si>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</si>
  <si>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</si>
  <si>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</si>
  <si>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</si>
  <si>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</si>
  <si>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</si>
  <si>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</si>
  <si>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</si>
  <si>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</si>
  <si>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</si>
  <si>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</si>
  <si>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</si>
  <si>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</si>
  <si>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</si>
  <si>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</si>
  <si>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</si>
  <si>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</si>
  <si>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</si>
  <si>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</si>
  <si>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</si>
  <si>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</si>
  <si>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</si>
  <si>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</si>
  <si>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</si>
  <si>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</si>
  <si>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</si>
  <si>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</si>
  <si>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</si>
  <si>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</si>
  <si>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</si>
  <si>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</si>
  <si>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</si>
  <si>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</si>
  <si>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</si>
  <si>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</si>
  <si>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</si>
  <si>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</si>
  <si>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</si>
  <si>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pvcsokel</t>
  </si>
  <si>
    <t>531,36</t>
  </si>
  <si>
    <t>2</t>
  </si>
  <si>
    <t>ppPVC</t>
  </si>
  <si>
    <t>944,669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</si>
  <si>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</si>
  <si>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</si>
  <si>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</si>
  <si>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</si>
  <si>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</si>
  <si>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</si>
  <si>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</si>
  <si>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</si>
  <si>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</si>
  <si>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</si>
  <si>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</si>
  <si>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776 - Podlahy povlakové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</si>
  <si>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</si>
  <si>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</si>
  <si>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</si>
  <si>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</si>
  <si>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</si>
  <si>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</si>
  <si>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</si>
  <si>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</si>
  <si>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</si>
  <si>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</si>
  <si>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</si>
  <si>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</si>
  <si>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</si>
  <si>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</si>
  <si>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</si>
  <si>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</si>
  <si>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</si>
  <si>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</si>
  <si>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</si>
  <si>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</si>
  <si>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</si>
  <si>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</si>
  <si>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</si>
  <si>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</si>
  <si>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</si>
  <si>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</si>
  <si>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</si>
  <si>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</si>
  <si>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979011111</t>
  </si>
  <si>
    <t>Zvislá doprava sutiny a vybúraných hmôt za prvé podlažie nad alebo pod základným podlažím</t>
  </si>
  <si>
    <t>t</t>
  </si>
  <si>
    <t>4</t>
  </si>
  <si>
    <t>1407876670</t>
  </si>
  <si>
    <t>979081111</t>
  </si>
  <si>
    <t>Odvoz sutiny a vybúraných hmôt na skládku do 1 km</t>
  </si>
  <si>
    <t>-287881191</t>
  </si>
  <si>
    <t>3</t>
  </si>
  <si>
    <t>979081121</t>
  </si>
  <si>
    <t>Odvoz sutiny a vybúraných hmôt na skládku za každý ďalší 1 km</t>
  </si>
  <si>
    <t>406601582</t>
  </si>
  <si>
    <t>VV</t>
  </si>
  <si>
    <t>1,52*24 'Prepočítané koeficientom množstva</t>
  </si>
  <si>
    <t>979082111</t>
  </si>
  <si>
    <t>Vnútrostavenisková doprava sutiny a vybúraných hmôt do 10 m</t>
  </si>
  <si>
    <t>-912687533</t>
  </si>
  <si>
    <t>5</t>
  </si>
  <si>
    <t>979082121</t>
  </si>
  <si>
    <t>Vnútrostavenisková doprava sutiny a vybúraných hmôt za každých ďalších 5 m</t>
  </si>
  <si>
    <t>-1059125116</t>
  </si>
  <si>
    <t>1,52*8 'Prepočítané koeficientom množstva</t>
  </si>
  <si>
    <t>6</t>
  </si>
  <si>
    <t>979089612</t>
  </si>
  <si>
    <t>Poplatok za skladovanie - iné odpady zo stavieb a demolácií (17 09), ostatné</t>
  </si>
  <si>
    <t>-229790131</t>
  </si>
  <si>
    <t>PSV</t>
  </si>
  <si>
    <t>Práce a dodávky PSV</t>
  </si>
  <si>
    <t>776</t>
  </si>
  <si>
    <t>Podlahy povlakové</t>
  </si>
  <si>
    <t>7</t>
  </si>
  <si>
    <t>776401800</t>
  </si>
  <si>
    <t>Demontáž soklíkov alebo líšt</t>
  </si>
  <si>
    <t>m</t>
  </si>
  <si>
    <t>16</t>
  </si>
  <si>
    <t>-535151713</t>
  </si>
  <si>
    <t>2*(7,38+8,97)          "učebňa č.001</t>
  </si>
  <si>
    <t>Medzisúčet   TV prízemie</t>
  </si>
  <si>
    <t>2*(8,92+8,62)             "učebňa č.101</t>
  </si>
  <si>
    <t>2*(5,42+2,7)             "kabinet č.103</t>
  </si>
  <si>
    <t>2*(8,70+5,88)            "učebňa č.104</t>
  </si>
  <si>
    <t>2*(5,42+2,7)             "kabinet č.107</t>
  </si>
  <si>
    <t>2*(5,45+2,7)             "kabinet č.108</t>
  </si>
  <si>
    <t>2*(8,93+8,62)           "učebňa č.109</t>
  </si>
  <si>
    <t>2*(8,86+8,65)           "učebňa č.114</t>
  </si>
  <si>
    <t>2*(2,7+5,3)              "kabinet č.115</t>
  </si>
  <si>
    <t>2*(8,94+8,7)           "učebňa č.117</t>
  </si>
  <si>
    <t>2*(5,7+9)                "vestibul pravý</t>
  </si>
  <si>
    <t>Medzisúčet  TV 1.poschodie</t>
  </si>
  <si>
    <t>2*(8,9+8,7)             "učebňa č.201</t>
  </si>
  <si>
    <t>2*(5,3+2,7)             "kabinet č.203</t>
  </si>
  <si>
    <t>2*(8,87+8,7)             "učebňa č.205</t>
  </si>
  <si>
    <t>2*(5,32+2,7)             "kabinet č.206</t>
  </si>
  <si>
    <t>2*(5,32+2,7)             "kabinet č.207</t>
  </si>
  <si>
    <t>2*(8,9+8,6)             "učebňa č.208</t>
  </si>
  <si>
    <t>2*(8,95+5,8)           "učebňa č.210</t>
  </si>
  <si>
    <t>2*(6,05+5,35)            "učebňa č.216</t>
  </si>
  <si>
    <t>2*(8,7+5,86)             "učebňa č.222</t>
  </si>
  <si>
    <t>Medzisúčet  TV 2.poschodie</t>
  </si>
  <si>
    <t>Súčet</t>
  </si>
  <si>
    <t>8</t>
  </si>
  <si>
    <t>776420010</t>
  </si>
  <si>
    <t>Lepenie podlahových soklov z PVC</t>
  </si>
  <si>
    <t>852142931</t>
  </si>
  <si>
    <t>M</t>
  </si>
  <si>
    <t>284110009</t>
  </si>
  <si>
    <t>Soklík PVC, 3+3cm</t>
  </si>
  <si>
    <t>32</t>
  </si>
  <si>
    <t>214590594</t>
  </si>
  <si>
    <t>531,36*1,1 'Prepočítané koeficientom množstva</t>
  </si>
  <si>
    <t>10</t>
  </si>
  <si>
    <t>776511820.S</t>
  </si>
  <si>
    <t>Odstránenie povlakových podláh z nášľapnej plochy lepených s podložkou,  -0,00100t</t>
  </si>
  <si>
    <t>m2</t>
  </si>
  <si>
    <t>-2040197396</t>
  </si>
  <si>
    <t>12</t>
  </si>
  <si>
    <t>776541100.S</t>
  </si>
  <si>
    <t>Lepenie povlakových podláh PVC heterogénnych v pásoch</t>
  </si>
  <si>
    <t>-2111050707</t>
  </si>
  <si>
    <t>7,38*8,97          "učebňa č.001</t>
  </si>
  <si>
    <t>8,92*8,62             "učebňa č.101</t>
  </si>
  <si>
    <t>5,42*2,7*0             "kabinet č.102</t>
  </si>
  <si>
    <t>5,42*2,7             "kabinet č.103</t>
  </si>
  <si>
    <t>8,70*5,88            "učebňa č.104</t>
  </si>
  <si>
    <t>5,42*2,7             "kabinet č.107</t>
  </si>
  <si>
    <t>5,45*2,7             "kabinet č.108</t>
  </si>
  <si>
    <t>8,93*8,62           "učebňa č.109</t>
  </si>
  <si>
    <t>8,86*8,65           "učebňa č.114</t>
  </si>
  <si>
    <t>2,7*5,3              "kabinet č.115</t>
  </si>
  <si>
    <t>8,94*8,7           "učebňa č.117</t>
  </si>
  <si>
    <t>5,7*9                "vestibul pravý</t>
  </si>
  <si>
    <t>8,9*8,7             "učebňa č.201</t>
  </si>
  <si>
    <t>5,3*2,7             "kabinet č.203</t>
  </si>
  <si>
    <t>8,87*8,7             "učebňa č.205</t>
  </si>
  <si>
    <t>5,32*2,7             "kabinet č.206</t>
  </si>
  <si>
    <t>5,32*2,7             "kabinet č.207</t>
  </si>
  <si>
    <t>8,9*8,6            "učebňa č.208</t>
  </si>
  <si>
    <t>8,95*5,8           "učebňa č.210</t>
  </si>
  <si>
    <t>6,05*5,35            "učebňa č.216</t>
  </si>
  <si>
    <t>8,7*5,86             "učebňa č.222</t>
  </si>
  <si>
    <t>13</t>
  </si>
  <si>
    <t>284110000.1</t>
  </si>
  <si>
    <t>Podlahovina vhodná pre školy v zmysle STN (napr.  PVC Novoflor Extra Amos,  Grabo Fortis, Tarkett Primo+  a pod.,  hrúbka 2 mm, trieda záťaže 34/43, protišmyková úprava, odolná voči oteru, opotrebeniu a poškrábaniu)</t>
  </si>
  <si>
    <t>1388141070</t>
  </si>
  <si>
    <t>944,669*1,05 'Prepočítané koeficientom množstva</t>
  </si>
  <si>
    <t>11</t>
  </si>
  <si>
    <t>776551830.S</t>
  </si>
  <si>
    <t>Odstránenie povlakových podláh voľne položených,  -0,00100t</t>
  </si>
  <si>
    <t>-1444245848</t>
  </si>
  <si>
    <t>Medzisúčet 2.vrstva (koberec)</t>
  </si>
  <si>
    <t>14</t>
  </si>
  <si>
    <t>776990105.S</t>
  </si>
  <si>
    <t>Vysávanie podkladu pred kladením povlakovýck podláh</t>
  </si>
  <si>
    <t>-131458419</t>
  </si>
  <si>
    <t>15</t>
  </si>
  <si>
    <t>776990110.S</t>
  </si>
  <si>
    <t>Penetrovanie podkladu pred kladením povlakových podláh</t>
  </si>
  <si>
    <t>186879071</t>
  </si>
  <si>
    <t>776992125.S</t>
  </si>
  <si>
    <t>Vyspravenie podkladu nivelačnou stierkou hr. 3 mm</t>
  </si>
  <si>
    <t>2072845185</t>
  </si>
  <si>
    <t>17</t>
  </si>
  <si>
    <t>776992200.S</t>
  </si>
  <si>
    <t>Príprava podkladu prebrúsením strojne brúskou na betón</t>
  </si>
  <si>
    <t>2880322</t>
  </si>
  <si>
    <t>18</t>
  </si>
  <si>
    <t>998776202.S</t>
  </si>
  <si>
    <t>Presun hmôt pre podlahy povlakové v objektoch výšky nad 6 do 12 m</t>
  </si>
  <si>
    <t>%</t>
  </si>
  <si>
    <t>-710370411</t>
  </si>
  <si>
    <t>ZOZNAM FIGÚR</t>
  </si>
  <si>
    <t>Výmera</t>
  </si>
  <si>
    <t>Použitie figúry:</t>
  </si>
  <si>
    <t>SOŠ Polygrafická Bratislava, Račianska ul. - výmena podlahových krytín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</si>
</sst>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4" fontId="24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N8" sqref="AN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39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 x14ac:dyDescent="0.2">
      <c r="B5" s="20"/>
      <c r="D5" s="24" t="s">
        <v>12</v>
      </c>
      <c r="K5" s="225" t="s">
        <v>13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22" t="s">
        <v>14</v>
      </c>
      <c r="BS5" s="17" t="s">
        <v>6</v>
      </c>
    </row>
    <row r="6" spans="1:74" s="1" customFormat="1" ht="36.950000000000003" customHeight="1" x14ac:dyDescent="0.2">
      <c r="B6" s="20"/>
      <c r="D6" s="26" t="s">
        <v>15</v>
      </c>
      <c r="K6" s="227" t="s">
        <v>255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23"/>
      <c r="BS6" s="17" t="s">
        <v>6</v>
      </c>
    </row>
    <row r="7" spans="1:74" s="1" customFormat="1" ht="12" customHeight="1" x14ac:dyDescent="0.2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3"/>
      <c r="BS7" s="17" t="s">
        <v>6</v>
      </c>
    </row>
    <row r="8" spans="1:74" s="1" customFormat="1" ht="12" customHeight="1" x14ac:dyDescent="0.2">
      <c r="B8" s="20"/>
      <c r="D8" s="27" t="s">
        <v>18</v>
      </c>
      <c r="K8" s="25" t="s">
        <v>19</v>
      </c>
      <c r="AK8" s="27" t="s">
        <v>20</v>
      </c>
      <c r="AN8" s="28"/>
      <c r="AR8" s="20"/>
      <c r="BE8" s="223"/>
      <c r="BS8" s="17" t="s">
        <v>6</v>
      </c>
    </row>
    <row r="9" spans="1:74" s="1" customFormat="1" ht="14.45" customHeight="1" x14ac:dyDescent="0.2">
      <c r="B9" s="20"/>
      <c r="AR9" s="20"/>
      <c r="BE9" s="223"/>
      <c r="BS9" s="17" t="s">
        <v>6</v>
      </c>
    </row>
    <row r="10" spans="1:74" s="1" customFormat="1" ht="12" customHeight="1" x14ac:dyDescent="0.2">
      <c r="B10" s="20"/>
      <c r="D10" s="27" t="s">
        <v>21</v>
      </c>
      <c r="AK10" s="27" t="s">
        <v>22</v>
      </c>
      <c r="AN10" s="25" t="s">
        <v>1</v>
      </c>
      <c r="AR10" s="20"/>
      <c r="BE10" s="223"/>
      <c r="BS10" s="17" t="s">
        <v>6</v>
      </c>
    </row>
    <row r="11" spans="1:74" s="1" customFormat="1" ht="18.399999999999999" customHeight="1" x14ac:dyDescent="0.2">
      <c r="B11" s="20"/>
      <c r="E11" s="25" t="s">
        <v>19</v>
      </c>
      <c r="AK11" s="27" t="s">
        <v>23</v>
      </c>
      <c r="AN11" s="25" t="s">
        <v>1</v>
      </c>
      <c r="AR11" s="20"/>
      <c r="BE11" s="223"/>
      <c r="BS11" s="17" t="s">
        <v>6</v>
      </c>
    </row>
    <row r="12" spans="1:74" s="1" customFormat="1" ht="6.95" customHeight="1" x14ac:dyDescent="0.2">
      <c r="B12" s="20"/>
      <c r="AR12" s="20"/>
      <c r="BE12" s="223"/>
      <c r="BS12" s="17" t="s">
        <v>6</v>
      </c>
    </row>
    <row r="13" spans="1:74" s="1" customFormat="1" ht="12" customHeight="1" x14ac:dyDescent="0.2">
      <c r="B13" s="20"/>
      <c r="D13" s="27" t="s">
        <v>24</v>
      </c>
      <c r="AK13" s="27" t="s">
        <v>22</v>
      </c>
      <c r="AN13" s="29" t="s">
        <v>25</v>
      </c>
      <c r="AR13" s="20"/>
      <c r="BE13" s="223"/>
      <c r="BS13" s="17" t="s">
        <v>6</v>
      </c>
    </row>
    <row r="14" spans="1:74" ht="12.75" x14ac:dyDescent="0.2">
      <c r="B14" s="20"/>
      <c r="E14" s="228" t="s">
        <v>25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23</v>
      </c>
      <c r="AN14" s="29" t="s">
        <v>25</v>
      </c>
      <c r="AR14" s="20"/>
      <c r="BE14" s="223"/>
      <c r="BS14" s="17" t="s">
        <v>6</v>
      </c>
    </row>
    <row r="15" spans="1:74" s="1" customFormat="1" ht="6.95" customHeight="1" x14ac:dyDescent="0.2">
      <c r="B15" s="20"/>
      <c r="AR15" s="20"/>
      <c r="BE15" s="223"/>
      <c r="BS15" s="17" t="s">
        <v>3</v>
      </c>
    </row>
    <row r="16" spans="1:74" s="1" customFormat="1" ht="12" customHeight="1" x14ac:dyDescent="0.2">
      <c r="B16" s="20"/>
      <c r="D16" s="27" t="s">
        <v>26</v>
      </c>
      <c r="AK16" s="27" t="s">
        <v>22</v>
      </c>
      <c r="AN16" s="25" t="s">
        <v>1</v>
      </c>
      <c r="AR16" s="20"/>
      <c r="BE16" s="223"/>
      <c r="BS16" s="17" t="s">
        <v>3</v>
      </c>
    </row>
    <row r="17" spans="1:71" s="1" customFormat="1" ht="18.399999999999999" customHeight="1" x14ac:dyDescent="0.2">
      <c r="B17" s="20"/>
      <c r="E17" s="25" t="s">
        <v>19</v>
      </c>
      <c r="AK17" s="27" t="s">
        <v>23</v>
      </c>
      <c r="AN17" s="25" t="s">
        <v>1</v>
      </c>
      <c r="AR17" s="20"/>
      <c r="BE17" s="223"/>
      <c r="BS17" s="17" t="s">
        <v>27</v>
      </c>
    </row>
    <row r="18" spans="1:71" s="1" customFormat="1" ht="6.95" customHeight="1" x14ac:dyDescent="0.2">
      <c r="B18" s="20"/>
      <c r="AR18" s="20"/>
      <c r="BE18" s="223"/>
      <c r="BS18" s="17" t="s">
        <v>6</v>
      </c>
    </row>
    <row r="19" spans="1:71" s="1" customFormat="1" ht="12" customHeight="1" x14ac:dyDescent="0.2">
      <c r="B19" s="20"/>
      <c r="D19" s="27" t="s">
        <v>28</v>
      </c>
      <c r="AK19" s="27" t="s">
        <v>22</v>
      </c>
      <c r="AN19" s="25" t="s">
        <v>1</v>
      </c>
      <c r="AR19" s="20"/>
      <c r="BE19" s="223"/>
      <c r="BS19" s="17" t="s">
        <v>6</v>
      </c>
    </row>
    <row r="20" spans="1:71" s="1" customFormat="1" ht="18.399999999999999" customHeight="1" x14ac:dyDescent="0.2">
      <c r="B20" s="20"/>
      <c r="E20" s="25"/>
      <c r="AK20" s="27" t="s">
        <v>23</v>
      </c>
      <c r="AN20" s="25" t="s">
        <v>1</v>
      </c>
      <c r="AR20" s="20"/>
      <c r="BE20" s="223"/>
      <c r="BS20" s="17" t="s">
        <v>27</v>
      </c>
    </row>
    <row r="21" spans="1:71" s="1" customFormat="1" ht="6.95" customHeight="1" x14ac:dyDescent="0.2">
      <c r="B21" s="20"/>
      <c r="AR21" s="20"/>
      <c r="BE21" s="223"/>
    </row>
    <row r="22" spans="1:71" s="1" customFormat="1" ht="12" customHeight="1" x14ac:dyDescent="0.2">
      <c r="B22" s="20"/>
      <c r="D22" s="27" t="s">
        <v>29</v>
      </c>
      <c r="AR22" s="20"/>
      <c r="BE22" s="223"/>
    </row>
    <row r="23" spans="1:71" s="1" customFormat="1" ht="16.5" customHeight="1" x14ac:dyDescent="0.2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  <c r="BE23" s="223"/>
    </row>
    <row r="24" spans="1:71" s="1" customFormat="1" ht="6.95" customHeight="1" x14ac:dyDescent="0.2">
      <c r="B24" s="20"/>
      <c r="AR24" s="20"/>
      <c r="BE24" s="223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1:71" s="2" customFormat="1" ht="25.9" customHeight="1" x14ac:dyDescent="0.2">
      <c r="A26" s="32"/>
      <c r="B26" s="33"/>
      <c r="C26" s="32"/>
      <c r="D26" s="34" t="s">
        <v>30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2"/>
      <c r="AQ26" s="32"/>
      <c r="AR26" s="33"/>
      <c r="BE26" s="223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3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3" t="s">
        <v>31</v>
      </c>
      <c r="M28" s="233"/>
      <c r="N28" s="233"/>
      <c r="O28" s="233"/>
      <c r="P28" s="233"/>
      <c r="Q28" s="32"/>
      <c r="R28" s="32"/>
      <c r="S28" s="32"/>
      <c r="T28" s="32"/>
      <c r="U28" s="32"/>
      <c r="V28" s="32"/>
      <c r="W28" s="233" t="s">
        <v>32</v>
      </c>
      <c r="X28" s="233"/>
      <c r="Y28" s="233"/>
      <c r="Z28" s="233"/>
      <c r="AA28" s="233"/>
      <c r="AB28" s="233"/>
      <c r="AC28" s="233"/>
      <c r="AD28" s="233"/>
      <c r="AE28" s="233"/>
      <c r="AF28" s="32"/>
      <c r="AG28" s="32"/>
      <c r="AH28" s="32"/>
      <c r="AI28" s="32"/>
      <c r="AJ28" s="32"/>
      <c r="AK28" s="233" t="s">
        <v>33</v>
      </c>
      <c r="AL28" s="233"/>
      <c r="AM28" s="233"/>
      <c r="AN28" s="233"/>
      <c r="AO28" s="233"/>
      <c r="AP28" s="32"/>
      <c r="AQ28" s="32"/>
      <c r="AR28" s="33"/>
      <c r="BE28" s="223"/>
    </row>
    <row r="29" spans="1:71" s="3" customFormat="1" ht="14.45" customHeight="1" x14ac:dyDescent="0.2">
      <c r="B29" s="37"/>
      <c r="D29" s="27" t="s">
        <v>34</v>
      </c>
      <c r="F29" s="27" t="s">
        <v>35</v>
      </c>
      <c r="L29" s="221">
        <v>0.2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7"/>
      <c r="BE29" s="224"/>
    </row>
    <row r="30" spans="1:71" s="3" customFormat="1" ht="14.45" customHeight="1" x14ac:dyDescent="0.2">
      <c r="B30" s="37"/>
      <c r="F30" s="27" t="s">
        <v>36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7"/>
      <c r="BE30" s="224"/>
    </row>
    <row r="31" spans="1:71" s="3" customFormat="1" ht="14.45" hidden="1" customHeight="1" x14ac:dyDescent="0.2">
      <c r="B31" s="37"/>
      <c r="F31" s="27" t="s">
        <v>37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7"/>
      <c r="BE31" s="224"/>
    </row>
    <row r="32" spans="1:71" s="3" customFormat="1" ht="14.45" hidden="1" customHeight="1" x14ac:dyDescent="0.2">
      <c r="B32" s="37"/>
      <c r="F32" s="27" t="s">
        <v>38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7"/>
      <c r="BE32" s="224"/>
    </row>
    <row r="33" spans="1:57" s="3" customFormat="1" ht="14.45" hidden="1" customHeight="1" x14ac:dyDescent="0.2">
      <c r="B33" s="37"/>
      <c r="F33" s="27" t="s">
        <v>39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7"/>
      <c r="BE33" s="224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3"/>
    </row>
    <row r="35" spans="1:57" s="2" customFormat="1" ht="25.9" customHeight="1" x14ac:dyDescent="0.2">
      <c r="A35" s="32"/>
      <c r="B35" s="33"/>
      <c r="C35" s="38"/>
      <c r="D35" s="39" t="s">
        <v>40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41</v>
      </c>
      <c r="U35" s="40"/>
      <c r="V35" s="40"/>
      <c r="W35" s="40"/>
      <c r="X35" s="254" t="s">
        <v>42</v>
      </c>
      <c r="Y35" s="255"/>
      <c r="Z35" s="255"/>
      <c r="AA35" s="255"/>
      <c r="AB35" s="255"/>
      <c r="AC35" s="40"/>
      <c r="AD35" s="40"/>
      <c r="AE35" s="40"/>
      <c r="AF35" s="40"/>
      <c r="AG35" s="40"/>
      <c r="AH35" s="40"/>
      <c r="AI35" s="40"/>
      <c r="AJ35" s="40"/>
      <c r="AK35" s="256">
        <f>SUM(AK26:AK33)</f>
        <v>0</v>
      </c>
      <c r="AL35" s="255"/>
      <c r="AM35" s="255"/>
      <c r="AN35" s="255"/>
      <c r="AO35" s="257"/>
      <c r="AP35" s="38"/>
      <c r="AQ35" s="38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5" t="s">
        <v>45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45</v>
      </c>
      <c r="AI60" s="35"/>
      <c r="AJ60" s="35"/>
      <c r="AK60" s="35"/>
      <c r="AL60" s="35"/>
      <c r="AM60" s="45" t="s">
        <v>46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3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48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5" t="s">
        <v>45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45</v>
      </c>
      <c r="AI75" s="35"/>
      <c r="AJ75" s="35"/>
      <c r="AK75" s="35"/>
      <c r="AL75" s="35"/>
      <c r="AM75" s="45" t="s">
        <v>46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0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0" s="2" customFormat="1" ht="24.95" customHeight="1" x14ac:dyDescent="0.2">
      <c r="A82" s="32"/>
      <c r="B82" s="33"/>
      <c r="C82" s="21" t="s">
        <v>49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 x14ac:dyDescent="0.2">
      <c r="B84" s="51"/>
      <c r="C84" s="27" t="s">
        <v>12</v>
      </c>
      <c r="L84" s="4" t="str">
        <f>K5</f>
        <v>BSK21-19</v>
      </c>
      <c r="AR84" s="51"/>
    </row>
    <row r="85" spans="1:90" s="5" customFormat="1" ht="36.950000000000003" customHeight="1" x14ac:dyDescent="0.2">
      <c r="B85" s="52"/>
      <c r="C85" s="53" t="s">
        <v>15</v>
      </c>
      <c r="L85" s="245" t="str">
        <f>K6</f>
        <v>SOŠ Polygrafická Bratislava, Račianska ul. - výmena podlahových krytín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90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 x14ac:dyDescent="0.2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47" t="str">
        <f>IF(AN8= "","",AN8)</f>
        <v/>
      </c>
      <c r="AN87" s="247"/>
      <c r="AO87" s="32"/>
      <c r="AP87" s="32"/>
      <c r="AQ87" s="32"/>
      <c r="AR87" s="33"/>
      <c r="BE87" s="32"/>
    </row>
    <row r="88" spans="1:90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 x14ac:dyDescent="0.2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48" t="str">
        <f>IF(E17="","",E17)</f>
        <v xml:space="preserve"> </v>
      </c>
      <c r="AN89" s="249"/>
      <c r="AO89" s="249"/>
      <c r="AP89" s="249"/>
      <c r="AQ89" s="32"/>
      <c r="AR89" s="33"/>
      <c r="AS89" s="250" t="s">
        <v>50</v>
      </c>
      <c r="AT89" s="25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0" s="2" customFormat="1" ht="15.2" customHeight="1" x14ac:dyDescent="0.2">
      <c r="A90" s="32"/>
      <c r="B90" s="33"/>
      <c r="C90" s="27" t="s">
        <v>24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28</v>
      </c>
      <c r="AJ90" s="32"/>
      <c r="AK90" s="32"/>
      <c r="AL90" s="32"/>
      <c r="AM90" s="248" t="str">
        <f>IF(E20="","",E20)</f>
        <v/>
      </c>
      <c r="AN90" s="249"/>
      <c r="AO90" s="249"/>
      <c r="AP90" s="249"/>
      <c r="AQ90" s="32"/>
      <c r="AR90" s="33"/>
      <c r="AS90" s="252"/>
      <c r="AT90" s="25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0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2"/>
      <c r="AT91" s="25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0" s="2" customFormat="1" ht="29.25" customHeight="1" x14ac:dyDescent="0.2">
      <c r="A92" s="32"/>
      <c r="B92" s="33"/>
      <c r="C92" s="240" t="s">
        <v>51</v>
      </c>
      <c r="D92" s="241"/>
      <c r="E92" s="241"/>
      <c r="F92" s="241"/>
      <c r="G92" s="241"/>
      <c r="H92" s="60"/>
      <c r="I92" s="242" t="s">
        <v>52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53</v>
      </c>
      <c r="AH92" s="241"/>
      <c r="AI92" s="241"/>
      <c r="AJ92" s="241"/>
      <c r="AK92" s="241"/>
      <c r="AL92" s="241"/>
      <c r="AM92" s="241"/>
      <c r="AN92" s="242" t="s">
        <v>54</v>
      </c>
      <c r="AO92" s="241"/>
      <c r="AP92" s="244"/>
      <c r="AQ92" s="61" t="s">
        <v>55</v>
      </c>
      <c r="AR92" s="33"/>
      <c r="AS92" s="62" t="s">
        <v>56</v>
      </c>
      <c r="AT92" s="63" t="s">
        <v>57</v>
      </c>
      <c r="AU92" s="63" t="s">
        <v>58</v>
      </c>
      <c r="AV92" s="63" t="s">
        <v>59</v>
      </c>
      <c r="AW92" s="63" t="s">
        <v>60</v>
      </c>
      <c r="AX92" s="63" t="s">
        <v>61</v>
      </c>
      <c r="AY92" s="63" t="s">
        <v>62</v>
      </c>
      <c r="AZ92" s="63" t="s">
        <v>63</v>
      </c>
      <c r="BA92" s="63" t="s">
        <v>64</v>
      </c>
      <c r="BB92" s="63" t="s">
        <v>65</v>
      </c>
      <c r="BC92" s="63" t="s">
        <v>66</v>
      </c>
      <c r="BD92" s="64" t="s">
        <v>67</v>
      </c>
      <c r="BE92" s="32"/>
    </row>
    <row r="93" spans="1:90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0" s="6" customFormat="1" ht="32.450000000000003" customHeight="1" x14ac:dyDescent="0.2">
      <c r="B94" s="68"/>
      <c r="C94" s="69" t="s">
        <v>68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7">
        <f>ROUND(AG95,2)</f>
        <v>0</v>
      </c>
      <c r="AH94" s="237"/>
      <c r="AI94" s="237"/>
      <c r="AJ94" s="237"/>
      <c r="AK94" s="237"/>
      <c r="AL94" s="237"/>
      <c r="AM94" s="237"/>
      <c r="AN94" s="238">
        <f>SUM(AG94,AT94)</f>
        <v>0</v>
      </c>
      <c r="AO94" s="238"/>
      <c r="AP94" s="238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69</v>
      </c>
      <c r="BT94" s="77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0" s="7" customFormat="1" ht="24.75" customHeight="1" x14ac:dyDescent="0.2">
      <c r="A95" s="78" t="s">
        <v>73</v>
      </c>
      <c r="B95" s="79"/>
      <c r="C95" s="80"/>
      <c r="D95" s="236" t="s">
        <v>13</v>
      </c>
      <c r="E95" s="236"/>
      <c r="F95" s="236"/>
      <c r="G95" s="236"/>
      <c r="H95" s="236"/>
      <c r="I95" s="81"/>
      <c r="J95" s="236" t="s">
        <v>255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'BSK21-19 - SOŠP Bratislav...'!J30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2" t="s">
        <v>74</v>
      </c>
      <c r="AR95" s="79"/>
      <c r="AS95" s="83">
        <v>0</v>
      </c>
      <c r="AT95" s="84">
        <f>ROUND(SUM(AV95:AW95),2)</f>
        <v>0</v>
      </c>
      <c r="AU95" s="85">
        <f>'BSK21-19 - SOŠP Bratislav...'!P126</f>
        <v>0</v>
      </c>
      <c r="AV95" s="84">
        <f>'BSK21-19 - SOŠP Bratislav...'!J33</f>
        <v>0</v>
      </c>
      <c r="AW95" s="84">
        <f>'BSK21-19 - SOŠP Bratislav...'!J34</f>
        <v>0</v>
      </c>
      <c r="AX95" s="84">
        <f>'BSK21-19 - SOŠP Bratislav...'!J35</f>
        <v>0</v>
      </c>
      <c r="AY95" s="84">
        <f>'BSK21-19 - SOŠP Bratislav...'!J36</f>
        <v>0</v>
      </c>
      <c r="AZ95" s="84">
        <f>'BSK21-19 - SOŠP Bratislav...'!F33</f>
        <v>0</v>
      </c>
      <c r="BA95" s="84">
        <f>'BSK21-19 - SOŠP Bratislav...'!F34</f>
        <v>0</v>
      </c>
      <c r="BB95" s="84">
        <f>'BSK21-19 - SOŠP Bratislav...'!F35</f>
        <v>0</v>
      </c>
      <c r="BC95" s="84">
        <f>'BSK21-19 - SOŠP Bratislav...'!F36</f>
        <v>0</v>
      </c>
      <c r="BD95" s="86">
        <f>'BSK21-19 - SOŠP Bratislav...'!F37</f>
        <v>0</v>
      </c>
      <c r="BT95" s="87" t="s">
        <v>75</v>
      </c>
      <c r="BU95" s="87" t="s">
        <v>76</v>
      </c>
      <c r="BV95" s="87" t="s">
        <v>71</v>
      </c>
      <c r="BW95" s="87" t="s">
        <v>4</v>
      </c>
      <c r="BX95" s="87" t="s">
        <v>72</v>
      </c>
      <c r="CL95" s="87" t="s">
        <v>1</v>
      </c>
    </row>
    <row r="96" spans="1:90" s="2" customFormat="1" ht="30" customHeight="1" x14ac:dyDescent="0.2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 x14ac:dyDescent="0.2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BSK21-19 - ZSŠP Bratisla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>
      <selection activeCell="J10" sqref="J1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39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4</v>
      </c>
      <c r="AZ2" s="88" t="s">
        <v>77</v>
      </c>
      <c r="BA2" s="88" t="s">
        <v>1</v>
      </c>
      <c r="BB2" s="88" t="s">
        <v>1</v>
      </c>
      <c r="BC2" s="88" t="s">
        <v>78</v>
      </c>
      <c r="BD2" s="88" t="s">
        <v>79</v>
      </c>
    </row>
    <row r="3" spans="1:5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  <c r="AZ3" s="88" t="s">
        <v>80</v>
      </c>
      <c r="BA3" s="88" t="s">
        <v>1</v>
      </c>
      <c r="BB3" s="88" t="s">
        <v>1</v>
      </c>
      <c r="BC3" s="88" t="s">
        <v>81</v>
      </c>
      <c r="BD3" s="88" t="s">
        <v>79</v>
      </c>
    </row>
    <row r="4" spans="1:56" s="1" customFormat="1" ht="24.95" customHeight="1" x14ac:dyDescent="0.2">
      <c r="B4" s="20"/>
      <c r="D4" s="21" t="s">
        <v>82</v>
      </c>
      <c r="L4" s="20"/>
      <c r="M4" s="89" t="s">
        <v>9</v>
      </c>
      <c r="AT4" s="17" t="s">
        <v>3</v>
      </c>
    </row>
    <row r="5" spans="1:56" s="1" customFormat="1" ht="6.95" customHeight="1" x14ac:dyDescent="0.2">
      <c r="B5" s="20"/>
      <c r="L5" s="20"/>
    </row>
    <row r="6" spans="1:56" s="2" customFormat="1" ht="12" customHeight="1" x14ac:dyDescent="0.2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56" s="2" customFormat="1" ht="16.5" customHeight="1" x14ac:dyDescent="0.2">
      <c r="A7" s="32"/>
      <c r="B7" s="33"/>
      <c r="C7" s="32"/>
      <c r="D7" s="32"/>
      <c r="E7" s="245" t="s">
        <v>255</v>
      </c>
      <c r="F7" s="258"/>
      <c r="G7" s="258"/>
      <c r="H7" s="258"/>
      <c r="I7" s="32"/>
      <c r="J7" s="32"/>
      <c r="K7" s="32"/>
      <c r="L7" s="4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56" s="2" customFormat="1" x14ac:dyDescent="0.2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2" customHeight="1" x14ac:dyDescent="0.2">
      <c r="A9" s="32"/>
      <c r="B9" s="33"/>
      <c r="C9" s="32"/>
      <c r="D9" s="27" t="s">
        <v>16</v>
      </c>
      <c r="E9" s="32"/>
      <c r="F9" s="25" t="s">
        <v>1</v>
      </c>
      <c r="G9" s="32"/>
      <c r="H9" s="32"/>
      <c r="I9" s="27" t="s">
        <v>17</v>
      </c>
      <c r="J9" s="25" t="s">
        <v>1</v>
      </c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customHeight="1" x14ac:dyDescent="0.2">
      <c r="A10" s="32"/>
      <c r="B10" s="33"/>
      <c r="C10" s="32"/>
      <c r="D10" s="27" t="s">
        <v>18</v>
      </c>
      <c r="E10" s="32"/>
      <c r="F10" s="25" t="s">
        <v>19</v>
      </c>
      <c r="G10" s="32"/>
      <c r="H10" s="32"/>
      <c r="I10" s="27" t="s">
        <v>20</v>
      </c>
      <c r="J10" s="55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0.9" customHeight="1" x14ac:dyDescent="0.2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 x14ac:dyDescent="0.2">
      <c r="A12" s="32"/>
      <c r="B12" s="33"/>
      <c r="C12" s="32"/>
      <c r="D12" s="27" t="s">
        <v>21</v>
      </c>
      <c r="E12" s="32"/>
      <c r="F12" s="32"/>
      <c r="G12" s="32"/>
      <c r="H12" s="32"/>
      <c r="I12" s="27" t="s">
        <v>22</v>
      </c>
      <c r="J12" s="25" t="str">
        <f>IF('Rekapitulácia stavby'!AN10="","",'Rekapitulácia stavby'!AN10)</f>
        <v/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8" customHeight="1" x14ac:dyDescent="0.2">
      <c r="A13" s="32"/>
      <c r="B13" s="33"/>
      <c r="C13" s="32"/>
      <c r="D13" s="32"/>
      <c r="E13" s="25" t="str">
        <f>IF('Rekapitulácia stavby'!E11="","",'Rekapitulácia stavby'!E11)</f>
        <v xml:space="preserve"> </v>
      </c>
      <c r="F13" s="32"/>
      <c r="G13" s="32"/>
      <c r="H13" s="32"/>
      <c r="I13" s="27" t="s">
        <v>23</v>
      </c>
      <c r="J13" s="25" t="str">
        <f>IF('Rekapitulácia stavby'!AN11="","",'Rekapitulácia stavby'!AN11)</f>
        <v/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6.95" customHeight="1" x14ac:dyDescent="0.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 x14ac:dyDescent="0.2">
      <c r="A15" s="32"/>
      <c r="B15" s="33"/>
      <c r="C15" s="32"/>
      <c r="D15" s="27" t="s">
        <v>24</v>
      </c>
      <c r="E15" s="32"/>
      <c r="F15" s="32"/>
      <c r="G15" s="32"/>
      <c r="H15" s="32"/>
      <c r="I15" s="27" t="s">
        <v>22</v>
      </c>
      <c r="J15" s="28" t="str">
        <f>'Rekapitulácia stavby'!AN13</f>
        <v>Vyplň údaj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8" customHeight="1" x14ac:dyDescent="0.2">
      <c r="A16" s="32"/>
      <c r="B16" s="33"/>
      <c r="C16" s="32"/>
      <c r="D16" s="32"/>
      <c r="E16" s="259" t="str">
        <f>'Rekapitulácia stavby'!E14</f>
        <v>Vyplň údaj</v>
      </c>
      <c r="F16" s="225"/>
      <c r="G16" s="225"/>
      <c r="H16" s="225"/>
      <c r="I16" s="27" t="s">
        <v>23</v>
      </c>
      <c r="J16" s="28" t="str">
        <f>'Rekapitulácia stavby'!AN14</f>
        <v>Vyplň údaj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 x14ac:dyDescent="0.2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 x14ac:dyDescent="0.2">
      <c r="A18" s="32"/>
      <c r="B18" s="33"/>
      <c r="C18" s="32"/>
      <c r="D18" s="27" t="s">
        <v>26</v>
      </c>
      <c r="E18" s="32"/>
      <c r="F18" s="32"/>
      <c r="G18" s="32"/>
      <c r="H18" s="32"/>
      <c r="I18" s="27" t="s">
        <v>22</v>
      </c>
      <c r="J18" s="25" t="str">
        <f>IF('Rekapitulácia stavby'!AN16="","",'Rekapitulácia stavby'!AN16)</f>
        <v/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 x14ac:dyDescent="0.2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23</v>
      </c>
      <c r="J19" s="25" t="str">
        <f>IF('Rekapitulácia stavby'!AN17="","",'Rekapitulácia stavby'!AN17)</f>
        <v/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 x14ac:dyDescent="0.2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 x14ac:dyDescent="0.2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22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 x14ac:dyDescent="0.2">
      <c r="A22" s="32"/>
      <c r="B22" s="33"/>
      <c r="C22" s="32"/>
      <c r="D22" s="32"/>
      <c r="E22" s="25"/>
      <c r="F22" s="32"/>
      <c r="G22" s="32"/>
      <c r="H22" s="32"/>
      <c r="I22" s="27" t="s">
        <v>23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 x14ac:dyDescent="0.2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 x14ac:dyDescent="0.2">
      <c r="A24" s="32"/>
      <c r="B24" s="33"/>
      <c r="C24" s="32"/>
      <c r="D24" s="27" t="s">
        <v>29</v>
      </c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 x14ac:dyDescent="0.2">
      <c r="A25" s="90"/>
      <c r="B25" s="91"/>
      <c r="C25" s="90"/>
      <c r="D25" s="90"/>
      <c r="E25" s="230" t="s">
        <v>1</v>
      </c>
      <c r="F25" s="230"/>
      <c r="G25" s="230"/>
      <c r="H25" s="230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 x14ac:dyDescent="0.2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66"/>
      <c r="E27" s="66"/>
      <c r="F27" s="66"/>
      <c r="G27" s="66"/>
      <c r="H27" s="66"/>
      <c r="I27" s="66"/>
      <c r="J27" s="66"/>
      <c r="K27" s="66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4.45" customHeight="1" x14ac:dyDescent="0.2">
      <c r="A28" s="32"/>
      <c r="B28" s="33"/>
      <c r="C28" s="32"/>
      <c r="D28" s="25" t="s">
        <v>83</v>
      </c>
      <c r="E28" s="32"/>
      <c r="F28" s="32"/>
      <c r="G28" s="32"/>
      <c r="H28" s="32"/>
      <c r="I28" s="32"/>
      <c r="J28" s="93">
        <f>J94</f>
        <v>0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14.45" customHeight="1" x14ac:dyDescent="0.2">
      <c r="A29" s="32"/>
      <c r="B29" s="33"/>
      <c r="C29" s="32"/>
      <c r="D29" s="94" t="s">
        <v>84</v>
      </c>
      <c r="E29" s="32"/>
      <c r="F29" s="32"/>
      <c r="G29" s="32"/>
      <c r="H29" s="32"/>
      <c r="I29" s="32"/>
      <c r="J29" s="93">
        <f>J101</f>
        <v>0</v>
      </c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5" customHeight="1" x14ac:dyDescent="0.2">
      <c r="A30" s="32"/>
      <c r="B30" s="33"/>
      <c r="C30" s="32"/>
      <c r="D30" s="95" t="s">
        <v>30</v>
      </c>
      <c r="E30" s="32"/>
      <c r="F30" s="32"/>
      <c r="G30" s="32"/>
      <c r="H30" s="32"/>
      <c r="I30" s="32"/>
      <c r="J30" s="71">
        <f>ROUND(J28 + J29,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32</v>
      </c>
      <c r="G32" s="32"/>
      <c r="H32" s="32"/>
      <c r="I32" s="36" t="s">
        <v>31</v>
      </c>
      <c r="J32" s="36" t="s">
        <v>33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6" t="s">
        <v>34</v>
      </c>
      <c r="E33" s="27" t="s">
        <v>35</v>
      </c>
      <c r="F33" s="97">
        <f>ROUND((SUM(BE101:BE108) + SUM(BE126:BE212)),  2)</f>
        <v>0</v>
      </c>
      <c r="G33" s="32"/>
      <c r="H33" s="32"/>
      <c r="I33" s="98">
        <v>0.2</v>
      </c>
      <c r="J33" s="97">
        <f>ROUND(((SUM(BE101:BE108) + SUM(BE126:BE212))*I33),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36</v>
      </c>
      <c r="F34" s="97">
        <f>ROUND((SUM(BF101:BF108) + SUM(BF126:BF212)),  2)</f>
        <v>0</v>
      </c>
      <c r="G34" s="32"/>
      <c r="H34" s="32"/>
      <c r="I34" s="98">
        <v>0.2</v>
      </c>
      <c r="J34" s="97">
        <f>ROUND(((SUM(BF101:BF108) + SUM(BF126:BF212))*I34),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37</v>
      </c>
      <c r="F35" s="97">
        <f>ROUND((SUM(BG101:BG108) + SUM(BG126:BG212)),  2)</f>
        <v>0</v>
      </c>
      <c r="G35" s="32"/>
      <c r="H35" s="32"/>
      <c r="I35" s="98">
        <v>0.2</v>
      </c>
      <c r="J35" s="9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38</v>
      </c>
      <c r="F36" s="97">
        <f>ROUND((SUM(BH101:BH108) + SUM(BH126:BH212)),  2)</f>
        <v>0</v>
      </c>
      <c r="G36" s="32"/>
      <c r="H36" s="32"/>
      <c r="I36" s="98">
        <v>0.2</v>
      </c>
      <c r="J36" s="9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39</v>
      </c>
      <c r="F37" s="97">
        <f>ROUND((SUM(BI101:BI108) + SUM(BI126:BI212)),  2)</f>
        <v>0</v>
      </c>
      <c r="G37" s="32"/>
      <c r="H37" s="32"/>
      <c r="I37" s="98">
        <v>0</v>
      </c>
      <c r="J37" s="9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5" customHeight="1" x14ac:dyDescent="0.2">
      <c r="A39" s="32"/>
      <c r="B39" s="33"/>
      <c r="C39" s="99"/>
      <c r="D39" s="100" t="s">
        <v>40</v>
      </c>
      <c r="E39" s="60"/>
      <c r="F39" s="60"/>
      <c r="G39" s="101" t="s">
        <v>41</v>
      </c>
      <c r="H39" s="102" t="s">
        <v>42</v>
      </c>
      <c r="I39" s="60"/>
      <c r="J39" s="103">
        <f>SUM(J30:J37)</f>
        <v>0</v>
      </c>
      <c r="K39" s="10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45</v>
      </c>
      <c r="E61" s="35"/>
      <c r="F61" s="105" t="s">
        <v>46</v>
      </c>
      <c r="G61" s="45" t="s">
        <v>45</v>
      </c>
      <c r="H61" s="35"/>
      <c r="I61" s="35"/>
      <c r="J61" s="106" t="s">
        <v>46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45</v>
      </c>
      <c r="E76" s="35"/>
      <c r="F76" s="105" t="s">
        <v>46</v>
      </c>
      <c r="G76" s="45" t="s">
        <v>45</v>
      </c>
      <c r="H76" s="35"/>
      <c r="I76" s="35"/>
      <c r="J76" s="106" t="s">
        <v>46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85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5" t="str">
        <f>E7</f>
        <v>SOŠ Polygrafická Bratislava, Račianska ul. - výmena podlahových krytín</v>
      </c>
      <c r="F85" s="258"/>
      <c r="G85" s="258"/>
      <c r="H85" s="25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 x14ac:dyDescent="0.2">
      <c r="A87" s="32"/>
      <c r="B87" s="33"/>
      <c r="C87" s="27" t="s">
        <v>18</v>
      </c>
      <c r="D87" s="32"/>
      <c r="E87" s="32"/>
      <c r="F87" s="25" t="str">
        <f>F10</f>
        <v xml:space="preserve"> </v>
      </c>
      <c r="G87" s="32"/>
      <c r="H87" s="32"/>
      <c r="I87" s="27" t="s">
        <v>20</v>
      </c>
      <c r="J87" s="55" t="str">
        <f>IF(J10="","",J10)</f>
        <v/>
      </c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 x14ac:dyDescent="0.2">
      <c r="A89" s="32"/>
      <c r="B89" s="33"/>
      <c r="C89" s="27" t="s">
        <v>21</v>
      </c>
      <c r="D89" s="32"/>
      <c r="E89" s="32"/>
      <c r="F89" s="25" t="str">
        <f>E13</f>
        <v xml:space="preserve"> </v>
      </c>
      <c r="G89" s="32"/>
      <c r="H89" s="32"/>
      <c r="I89" s="27" t="s">
        <v>26</v>
      </c>
      <c r="J89" s="30" t="str">
        <f>E19</f>
        <v xml:space="preserve"> 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 x14ac:dyDescent="0.2">
      <c r="A90" s="32"/>
      <c r="B90" s="33"/>
      <c r="C90" s="27" t="s">
        <v>24</v>
      </c>
      <c r="D90" s="32"/>
      <c r="E90" s="32"/>
      <c r="F90" s="25" t="str">
        <f>IF(E16="","",E16)</f>
        <v>Vyplň údaj</v>
      </c>
      <c r="G90" s="32"/>
      <c r="H90" s="32"/>
      <c r="I90" s="27" t="s">
        <v>28</v>
      </c>
      <c r="J90" s="30">
        <f>E22</f>
        <v>0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 x14ac:dyDescent="0.2">
      <c r="A92" s="32"/>
      <c r="B92" s="33"/>
      <c r="C92" s="107" t="s">
        <v>86</v>
      </c>
      <c r="D92" s="99"/>
      <c r="E92" s="99"/>
      <c r="F92" s="99"/>
      <c r="G92" s="99"/>
      <c r="H92" s="99"/>
      <c r="I92" s="99"/>
      <c r="J92" s="108" t="s">
        <v>87</v>
      </c>
      <c r="K92" s="99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 x14ac:dyDescent="0.2">
      <c r="A94" s="32"/>
      <c r="B94" s="33"/>
      <c r="C94" s="109" t="s">
        <v>88</v>
      </c>
      <c r="D94" s="32"/>
      <c r="E94" s="32"/>
      <c r="F94" s="32"/>
      <c r="G94" s="32"/>
      <c r="H94" s="32"/>
      <c r="I94" s="32"/>
      <c r="J94" s="71">
        <f>J126</f>
        <v>0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89</v>
      </c>
    </row>
    <row r="95" spans="1:47" s="9" customFormat="1" ht="24.95" customHeight="1" x14ac:dyDescent="0.2">
      <c r="B95" s="110"/>
      <c r="D95" s="111" t="s">
        <v>90</v>
      </c>
      <c r="E95" s="112"/>
      <c r="F95" s="112"/>
      <c r="G95" s="112"/>
      <c r="H95" s="112"/>
      <c r="I95" s="112"/>
      <c r="J95" s="113">
        <f>J127</f>
        <v>0</v>
      </c>
      <c r="L95" s="110"/>
    </row>
    <row r="96" spans="1:47" s="10" customFormat="1" ht="19.899999999999999" customHeight="1" x14ac:dyDescent="0.2">
      <c r="B96" s="114"/>
      <c r="D96" s="115" t="s">
        <v>91</v>
      </c>
      <c r="E96" s="116"/>
      <c r="F96" s="116"/>
      <c r="G96" s="116"/>
      <c r="H96" s="116"/>
      <c r="I96" s="116"/>
      <c r="J96" s="117">
        <f>J128</f>
        <v>0</v>
      </c>
      <c r="L96" s="114"/>
    </row>
    <row r="97" spans="1:65" s="9" customFormat="1" ht="24.95" customHeight="1" x14ac:dyDescent="0.2">
      <c r="B97" s="110"/>
      <c r="D97" s="111" t="s">
        <v>92</v>
      </c>
      <c r="E97" s="112"/>
      <c r="F97" s="112"/>
      <c r="G97" s="112"/>
      <c r="H97" s="112"/>
      <c r="I97" s="112"/>
      <c r="J97" s="113">
        <f>J137</f>
        <v>0</v>
      </c>
      <c r="L97" s="110"/>
    </row>
    <row r="98" spans="1:65" s="10" customFormat="1" ht="19.899999999999999" customHeight="1" x14ac:dyDescent="0.2">
      <c r="B98" s="114"/>
      <c r="D98" s="115" t="s">
        <v>93</v>
      </c>
      <c r="E98" s="116"/>
      <c r="F98" s="116"/>
      <c r="G98" s="116"/>
      <c r="H98" s="116"/>
      <c r="I98" s="116"/>
      <c r="J98" s="117">
        <f>J138</f>
        <v>0</v>
      </c>
      <c r="L98" s="114"/>
    </row>
    <row r="99" spans="1:65" s="2" customFormat="1" ht="21.95" customHeight="1" x14ac:dyDescent="0.2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65" s="2" customFormat="1" ht="6.95" customHeight="1" x14ac:dyDescent="0.2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65" s="2" customFormat="1" ht="29.25" customHeight="1" x14ac:dyDescent="0.2">
      <c r="A101" s="32"/>
      <c r="B101" s="33"/>
      <c r="C101" s="109" t="s">
        <v>94</v>
      </c>
      <c r="D101" s="32"/>
      <c r="E101" s="32"/>
      <c r="F101" s="32"/>
      <c r="G101" s="32"/>
      <c r="H101" s="32"/>
      <c r="I101" s="32"/>
      <c r="J101" s="118">
        <f>ROUND(J102 + J103 + J104 + J105 + J106 + J107,2)</f>
        <v>0</v>
      </c>
      <c r="K101" s="32"/>
      <c r="L101" s="42"/>
      <c r="N101" s="119" t="s">
        <v>34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65" s="2" customFormat="1" ht="18" customHeight="1" x14ac:dyDescent="0.2">
      <c r="A102" s="32"/>
      <c r="B102" s="120"/>
      <c r="C102" s="121"/>
      <c r="D102" s="260" t="s">
        <v>95</v>
      </c>
      <c r="E102" s="261"/>
      <c r="F102" s="261"/>
      <c r="G102" s="121"/>
      <c r="H102" s="121"/>
      <c r="I102" s="121"/>
      <c r="J102" s="123">
        <v>0</v>
      </c>
      <c r="K102" s="121"/>
      <c r="L102" s="124"/>
      <c r="M102" s="125"/>
      <c r="N102" s="126" t="s">
        <v>36</v>
      </c>
      <c r="O102" s="125"/>
      <c r="P102" s="125"/>
      <c r="Q102" s="125"/>
      <c r="R102" s="125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7" t="s">
        <v>96</v>
      </c>
      <c r="AZ102" s="125"/>
      <c r="BA102" s="125"/>
      <c r="BB102" s="125"/>
      <c r="BC102" s="125"/>
      <c r="BD102" s="125"/>
      <c r="BE102" s="128">
        <f t="shared" ref="BE102:BE107" si="0">IF(N102="základná",J102,0)</f>
        <v>0</v>
      </c>
      <c r="BF102" s="128">
        <f t="shared" ref="BF102:BF107" si="1">IF(N102="znížená",J102,0)</f>
        <v>0</v>
      </c>
      <c r="BG102" s="128">
        <f t="shared" ref="BG102:BG107" si="2">IF(N102="zákl. prenesená",J102,0)</f>
        <v>0</v>
      </c>
      <c r="BH102" s="128">
        <f t="shared" ref="BH102:BH107" si="3">IF(N102="zníž. prenesená",J102,0)</f>
        <v>0</v>
      </c>
      <c r="BI102" s="128">
        <f t="shared" ref="BI102:BI107" si="4">IF(N102="nulová",J102,0)</f>
        <v>0</v>
      </c>
      <c r="BJ102" s="127" t="s">
        <v>79</v>
      </c>
      <c r="BK102" s="125"/>
      <c r="BL102" s="125"/>
      <c r="BM102" s="125"/>
    </row>
    <row r="103" spans="1:65" s="2" customFormat="1" ht="18" customHeight="1" x14ac:dyDescent="0.2">
      <c r="A103" s="32"/>
      <c r="B103" s="120"/>
      <c r="C103" s="121"/>
      <c r="D103" s="260" t="s">
        <v>97</v>
      </c>
      <c r="E103" s="261"/>
      <c r="F103" s="261"/>
      <c r="G103" s="121"/>
      <c r="H103" s="121"/>
      <c r="I103" s="121"/>
      <c r="J103" s="123">
        <v>0</v>
      </c>
      <c r="K103" s="121"/>
      <c r="L103" s="124"/>
      <c r="M103" s="125"/>
      <c r="N103" s="126" t="s">
        <v>36</v>
      </c>
      <c r="O103" s="125"/>
      <c r="P103" s="125"/>
      <c r="Q103" s="125"/>
      <c r="R103" s="125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7" t="s">
        <v>96</v>
      </c>
      <c r="AZ103" s="125"/>
      <c r="BA103" s="125"/>
      <c r="BB103" s="125"/>
      <c r="BC103" s="125"/>
      <c r="BD103" s="125"/>
      <c r="BE103" s="128">
        <f t="shared" si="0"/>
        <v>0</v>
      </c>
      <c r="BF103" s="128">
        <f t="shared" si="1"/>
        <v>0</v>
      </c>
      <c r="BG103" s="128">
        <f t="shared" si="2"/>
        <v>0</v>
      </c>
      <c r="BH103" s="128">
        <f t="shared" si="3"/>
        <v>0</v>
      </c>
      <c r="BI103" s="128">
        <f t="shared" si="4"/>
        <v>0</v>
      </c>
      <c r="BJ103" s="127" t="s">
        <v>79</v>
      </c>
      <c r="BK103" s="125"/>
      <c r="BL103" s="125"/>
      <c r="BM103" s="125"/>
    </row>
    <row r="104" spans="1:65" s="2" customFormat="1" ht="18" customHeight="1" x14ac:dyDescent="0.2">
      <c r="A104" s="32"/>
      <c r="B104" s="120"/>
      <c r="C104" s="121"/>
      <c r="D104" s="260" t="s">
        <v>98</v>
      </c>
      <c r="E104" s="261"/>
      <c r="F104" s="261"/>
      <c r="G104" s="121"/>
      <c r="H104" s="121"/>
      <c r="I104" s="121"/>
      <c r="J104" s="123">
        <v>0</v>
      </c>
      <c r="K104" s="121"/>
      <c r="L104" s="124"/>
      <c r="M104" s="125"/>
      <c r="N104" s="126" t="s">
        <v>36</v>
      </c>
      <c r="O104" s="125"/>
      <c r="P104" s="125"/>
      <c r="Q104" s="125"/>
      <c r="R104" s="125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7" t="s">
        <v>96</v>
      </c>
      <c r="AZ104" s="125"/>
      <c r="BA104" s="125"/>
      <c r="BB104" s="125"/>
      <c r="BC104" s="125"/>
      <c r="BD104" s="125"/>
      <c r="BE104" s="128">
        <f t="shared" si="0"/>
        <v>0</v>
      </c>
      <c r="BF104" s="128">
        <f t="shared" si="1"/>
        <v>0</v>
      </c>
      <c r="BG104" s="128">
        <f t="shared" si="2"/>
        <v>0</v>
      </c>
      <c r="BH104" s="128">
        <f t="shared" si="3"/>
        <v>0</v>
      </c>
      <c r="BI104" s="128">
        <f t="shared" si="4"/>
        <v>0</v>
      </c>
      <c r="BJ104" s="127" t="s">
        <v>79</v>
      </c>
      <c r="BK104" s="125"/>
      <c r="BL104" s="125"/>
      <c r="BM104" s="125"/>
    </row>
    <row r="105" spans="1:65" s="2" customFormat="1" ht="18" customHeight="1" x14ac:dyDescent="0.2">
      <c r="A105" s="32"/>
      <c r="B105" s="120"/>
      <c r="C105" s="121"/>
      <c r="D105" s="260" t="s">
        <v>99</v>
      </c>
      <c r="E105" s="261"/>
      <c r="F105" s="261"/>
      <c r="G105" s="121"/>
      <c r="H105" s="121"/>
      <c r="I105" s="121"/>
      <c r="J105" s="123">
        <v>0</v>
      </c>
      <c r="K105" s="121"/>
      <c r="L105" s="124"/>
      <c r="M105" s="125"/>
      <c r="N105" s="126" t="s">
        <v>36</v>
      </c>
      <c r="O105" s="125"/>
      <c r="P105" s="125"/>
      <c r="Q105" s="125"/>
      <c r="R105" s="125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7" t="s">
        <v>96</v>
      </c>
      <c r="AZ105" s="125"/>
      <c r="BA105" s="125"/>
      <c r="BB105" s="125"/>
      <c r="BC105" s="125"/>
      <c r="BD105" s="125"/>
      <c r="BE105" s="128">
        <f t="shared" si="0"/>
        <v>0</v>
      </c>
      <c r="BF105" s="128">
        <f t="shared" si="1"/>
        <v>0</v>
      </c>
      <c r="BG105" s="128">
        <f t="shared" si="2"/>
        <v>0</v>
      </c>
      <c r="BH105" s="128">
        <f t="shared" si="3"/>
        <v>0</v>
      </c>
      <c r="BI105" s="128">
        <f t="shared" si="4"/>
        <v>0</v>
      </c>
      <c r="BJ105" s="127" t="s">
        <v>79</v>
      </c>
      <c r="BK105" s="125"/>
      <c r="BL105" s="125"/>
      <c r="BM105" s="125"/>
    </row>
    <row r="106" spans="1:65" s="2" customFormat="1" ht="18" customHeight="1" x14ac:dyDescent="0.2">
      <c r="A106" s="32"/>
      <c r="B106" s="120"/>
      <c r="C106" s="121"/>
      <c r="D106" s="260" t="s">
        <v>100</v>
      </c>
      <c r="E106" s="261"/>
      <c r="F106" s="261"/>
      <c r="G106" s="121"/>
      <c r="H106" s="121"/>
      <c r="I106" s="121"/>
      <c r="J106" s="123">
        <v>0</v>
      </c>
      <c r="K106" s="121"/>
      <c r="L106" s="124"/>
      <c r="M106" s="125"/>
      <c r="N106" s="126" t="s">
        <v>36</v>
      </c>
      <c r="O106" s="125"/>
      <c r="P106" s="125"/>
      <c r="Q106" s="125"/>
      <c r="R106" s="125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7" t="s">
        <v>96</v>
      </c>
      <c r="AZ106" s="125"/>
      <c r="BA106" s="125"/>
      <c r="BB106" s="125"/>
      <c r="BC106" s="125"/>
      <c r="BD106" s="125"/>
      <c r="BE106" s="128">
        <f t="shared" si="0"/>
        <v>0</v>
      </c>
      <c r="BF106" s="128">
        <f t="shared" si="1"/>
        <v>0</v>
      </c>
      <c r="BG106" s="128">
        <f t="shared" si="2"/>
        <v>0</v>
      </c>
      <c r="BH106" s="128">
        <f t="shared" si="3"/>
        <v>0</v>
      </c>
      <c r="BI106" s="128">
        <f t="shared" si="4"/>
        <v>0</v>
      </c>
      <c r="BJ106" s="127" t="s">
        <v>79</v>
      </c>
      <c r="BK106" s="125"/>
      <c r="BL106" s="125"/>
      <c r="BM106" s="125"/>
    </row>
    <row r="107" spans="1:65" s="2" customFormat="1" ht="18" customHeight="1" x14ac:dyDescent="0.2">
      <c r="A107" s="32"/>
      <c r="B107" s="120"/>
      <c r="C107" s="121"/>
      <c r="D107" s="122" t="s">
        <v>101</v>
      </c>
      <c r="E107" s="121"/>
      <c r="F107" s="121"/>
      <c r="G107" s="121"/>
      <c r="H107" s="121"/>
      <c r="I107" s="121"/>
      <c r="J107" s="123">
        <f>ROUND(J28*T107,2)</f>
        <v>0</v>
      </c>
      <c r="K107" s="121"/>
      <c r="L107" s="124"/>
      <c r="M107" s="125"/>
      <c r="N107" s="126" t="s">
        <v>36</v>
      </c>
      <c r="O107" s="125"/>
      <c r="P107" s="125"/>
      <c r="Q107" s="125"/>
      <c r="R107" s="125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7" t="s">
        <v>102</v>
      </c>
      <c r="AZ107" s="125"/>
      <c r="BA107" s="125"/>
      <c r="BB107" s="125"/>
      <c r="BC107" s="125"/>
      <c r="BD107" s="125"/>
      <c r="BE107" s="128">
        <f t="shared" si="0"/>
        <v>0</v>
      </c>
      <c r="BF107" s="128">
        <f t="shared" si="1"/>
        <v>0</v>
      </c>
      <c r="BG107" s="128">
        <f t="shared" si="2"/>
        <v>0</v>
      </c>
      <c r="BH107" s="128">
        <f t="shared" si="3"/>
        <v>0</v>
      </c>
      <c r="BI107" s="128">
        <f t="shared" si="4"/>
        <v>0</v>
      </c>
      <c r="BJ107" s="127" t="s">
        <v>79</v>
      </c>
      <c r="BK107" s="125"/>
      <c r="BL107" s="125"/>
      <c r="BM107" s="125"/>
    </row>
    <row r="108" spans="1:65" s="2" customForma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29.25" customHeight="1" x14ac:dyDescent="0.2">
      <c r="A109" s="32"/>
      <c r="B109" s="33"/>
      <c r="C109" s="129" t="s">
        <v>103</v>
      </c>
      <c r="D109" s="99"/>
      <c r="E109" s="99"/>
      <c r="F109" s="99"/>
      <c r="G109" s="99"/>
      <c r="H109" s="99"/>
      <c r="I109" s="99"/>
      <c r="J109" s="130">
        <f>ROUND(J94+J101,2)</f>
        <v>0</v>
      </c>
      <c r="K109" s="99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6.95" customHeight="1" x14ac:dyDescent="0.2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 x14ac:dyDescent="0.2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 x14ac:dyDescent="0.2">
      <c r="A115" s="32"/>
      <c r="B115" s="33"/>
      <c r="C115" s="21" t="s">
        <v>104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45" t="str">
        <f>E7</f>
        <v>SOŠ Polygrafická Bratislava, Račianska ul. - výmena podlahových krytín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F10</f>
        <v xml:space="preserve"> </v>
      </c>
      <c r="G120" s="32"/>
      <c r="H120" s="32"/>
      <c r="I120" s="27" t="s">
        <v>20</v>
      </c>
      <c r="J120" s="55" t="str">
        <f>IF(J10="","",J10)</f>
        <v/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 x14ac:dyDescent="0.2">
      <c r="A122" s="32"/>
      <c r="B122" s="33"/>
      <c r="C122" s="27" t="s">
        <v>21</v>
      </c>
      <c r="D122" s="32"/>
      <c r="E122" s="32"/>
      <c r="F122" s="25" t="str">
        <f>E13</f>
        <v xml:space="preserve"> </v>
      </c>
      <c r="G122" s="32"/>
      <c r="H122" s="32"/>
      <c r="I122" s="27" t="s">
        <v>26</v>
      </c>
      <c r="J122" s="30" t="str">
        <f>E19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 x14ac:dyDescent="0.2">
      <c r="A123" s="32"/>
      <c r="B123" s="33"/>
      <c r="C123" s="27" t="s">
        <v>24</v>
      </c>
      <c r="D123" s="32"/>
      <c r="E123" s="32"/>
      <c r="F123" s="25" t="str">
        <f>IF(E16="","",E16)</f>
        <v>Vyplň údaj</v>
      </c>
      <c r="G123" s="32"/>
      <c r="H123" s="32"/>
      <c r="I123" s="27" t="s">
        <v>28</v>
      </c>
      <c r="J123" s="30">
        <f>E22</f>
        <v>0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31"/>
      <c r="B125" s="132"/>
      <c r="C125" s="133" t="s">
        <v>105</v>
      </c>
      <c r="D125" s="134" t="s">
        <v>55</v>
      </c>
      <c r="E125" s="134" t="s">
        <v>51</v>
      </c>
      <c r="F125" s="134" t="s">
        <v>52</v>
      </c>
      <c r="G125" s="134" t="s">
        <v>106</v>
      </c>
      <c r="H125" s="134" t="s">
        <v>107</v>
      </c>
      <c r="I125" s="134" t="s">
        <v>108</v>
      </c>
      <c r="J125" s="135" t="s">
        <v>87</v>
      </c>
      <c r="K125" s="136" t="s">
        <v>109</v>
      </c>
      <c r="L125" s="137"/>
      <c r="M125" s="62" t="s">
        <v>1</v>
      </c>
      <c r="N125" s="63" t="s">
        <v>34</v>
      </c>
      <c r="O125" s="63" t="s">
        <v>110</v>
      </c>
      <c r="P125" s="63" t="s">
        <v>111</v>
      </c>
      <c r="Q125" s="63" t="s">
        <v>112</v>
      </c>
      <c r="R125" s="63" t="s">
        <v>113</v>
      </c>
      <c r="S125" s="63" t="s">
        <v>114</v>
      </c>
      <c r="T125" s="64" t="s">
        <v>115</v>
      </c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</row>
    <row r="126" spans="1:63" s="2" customFormat="1" ht="22.9" customHeight="1" x14ac:dyDescent="0.25">
      <c r="A126" s="32"/>
      <c r="B126" s="33"/>
      <c r="C126" s="69" t="s">
        <v>83</v>
      </c>
      <c r="D126" s="32"/>
      <c r="E126" s="32"/>
      <c r="F126" s="32"/>
      <c r="G126" s="32"/>
      <c r="H126" s="32"/>
      <c r="I126" s="32"/>
      <c r="J126" s="138">
        <f>BK126</f>
        <v>0</v>
      </c>
      <c r="K126" s="32"/>
      <c r="L126" s="33"/>
      <c r="M126" s="65"/>
      <c r="N126" s="56"/>
      <c r="O126" s="66"/>
      <c r="P126" s="139">
        <f>P127+P137</f>
        <v>0</v>
      </c>
      <c r="Q126" s="66"/>
      <c r="R126" s="139">
        <f>R127+R137</f>
        <v>9.068185119999999</v>
      </c>
      <c r="S126" s="66"/>
      <c r="T126" s="140">
        <f>T127+T137</f>
        <v>1.5196609999999999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69</v>
      </c>
      <c r="AU126" s="17" t="s">
        <v>89</v>
      </c>
      <c r="BK126" s="141">
        <f>BK127+BK137</f>
        <v>0</v>
      </c>
    </row>
    <row r="127" spans="1:63" s="12" customFormat="1" ht="25.9" customHeight="1" x14ac:dyDescent="0.2">
      <c r="B127" s="142"/>
      <c r="D127" s="143" t="s">
        <v>69</v>
      </c>
      <c r="E127" s="144" t="s">
        <v>116</v>
      </c>
      <c r="F127" s="144" t="s">
        <v>117</v>
      </c>
      <c r="I127" s="145"/>
      <c r="J127" s="146">
        <f>BK127</f>
        <v>0</v>
      </c>
      <c r="L127" s="142"/>
      <c r="M127" s="147"/>
      <c r="N127" s="148"/>
      <c r="O127" s="148"/>
      <c r="P127" s="149">
        <f>P128</f>
        <v>0</v>
      </c>
      <c r="Q127" s="148"/>
      <c r="R127" s="149">
        <f>R128</f>
        <v>0</v>
      </c>
      <c r="S127" s="148"/>
      <c r="T127" s="150">
        <f>T128</f>
        <v>0</v>
      </c>
      <c r="AR127" s="143" t="s">
        <v>75</v>
      </c>
      <c r="AT127" s="151" t="s">
        <v>69</v>
      </c>
      <c r="AU127" s="151" t="s">
        <v>70</v>
      </c>
      <c r="AY127" s="143" t="s">
        <v>118</v>
      </c>
      <c r="BK127" s="152">
        <f>BK128</f>
        <v>0</v>
      </c>
    </row>
    <row r="128" spans="1:63" s="12" customFormat="1" ht="22.9" customHeight="1" x14ac:dyDescent="0.2">
      <c r="B128" s="142"/>
      <c r="D128" s="143" t="s">
        <v>69</v>
      </c>
      <c r="E128" s="153" t="s">
        <v>119</v>
      </c>
      <c r="F128" s="153" t="s">
        <v>120</v>
      </c>
      <c r="I128" s="145"/>
      <c r="J128" s="154">
        <f>BK128</f>
        <v>0</v>
      </c>
      <c r="L128" s="142"/>
      <c r="M128" s="147"/>
      <c r="N128" s="148"/>
      <c r="O128" s="148"/>
      <c r="P128" s="149">
        <f>SUM(P129:P136)</f>
        <v>0</v>
      </c>
      <c r="Q128" s="148"/>
      <c r="R128" s="149">
        <f>SUM(R129:R136)</f>
        <v>0</v>
      </c>
      <c r="S128" s="148"/>
      <c r="T128" s="150">
        <f>SUM(T129:T136)</f>
        <v>0</v>
      </c>
      <c r="AR128" s="143" t="s">
        <v>75</v>
      </c>
      <c r="AT128" s="151" t="s">
        <v>69</v>
      </c>
      <c r="AU128" s="151" t="s">
        <v>75</v>
      </c>
      <c r="AY128" s="143" t="s">
        <v>118</v>
      </c>
      <c r="BK128" s="152">
        <f>SUM(BK129:BK136)</f>
        <v>0</v>
      </c>
    </row>
    <row r="129" spans="1:65" s="2" customFormat="1" ht="24.2" customHeight="1" x14ac:dyDescent="0.2">
      <c r="A129" s="32"/>
      <c r="B129" s="120"/>
      <c r="C129" s="155" t="s">
        <v>75</v>
      </c>
      <c r="D129" s="155" t="s">
        <v>121</v>
      </c>
      <c r="E129" s="156" t="s">
        <v>122</v>
      </c>
      <c r="F129" s="157" t="s">
        <v>123</v>
      </c>
      <c r="G129" s="158" t="s">
        <v>124</v>
      </c>
      <c r="H129" s="159">
        <v>1.52</v>
      </c>
      <c r="I129" s="160"/>
      <c r="J129" s="161">
        <f>ROUND(I129*H129,2)</f>
        <v>0</v>
      </c>
      <c r="K129" s="162"/>
      <c r="L129" s="33"/>
      <c r="M129" s="163" t="s">
        <v>1</v>
      </c>
      <c r="N129" s="164" t="s">
        <v>36</v>
      </c>
      <c r="O129" s="58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7" t="s">
        <v>125</v>
      </c>
      <c r="AT129" s="167" t="s">
        <v>121</v>
      </c>
      <c r="AU129" s="167" t="s">
        <v>79</v>
      </c>
      <c r="AY129" s="17" t="s">
        <v>118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7" t="s">
        <v>79</v>
      </c>
      <c r="BK129" s="168">
        <f>ROUND(I129*H129,2)</f>
        <v>0</v>
      </c>
      <c r="BL129" s="17" t="s">
        <v>125</v>
      </c>
      <c r="BM129" s="167" t="s">
        <v>126</v>
      </c>
    </row>
    <row r="130" spans="1:65" s="2" customFormat="1" ht="14.45" customHeight="1" x14ac:dyDescent="0.2">
      <c r="A130" s="32"/>
      <c r="B130" s="120"/>
      <c r="C130" s="155" t="s">
        <v>79</v>
      </c>
      <c r="D130" s="155" t="s">
        <v>121</v>
      </c>
      <c r="E130" s="156" t="s">
        <v>127</v>
      </c>
      <c r="F130" s="157" t="s">
        <v>128</v>
      </c>
      <c r="G130" s="158" t="s">
        <v>124</v>
      </c>
      <c r="H130" s="159">
        <v>1.52</v>
      </c>
      <c r="I130" s="160"/>
      <c r="J130" s="161">
        <f>ROUND(I130*H130,2)</f>
        <v>0</v>
      </c>
      <c r="K130" s="162"/>
      <c r="L130" s="33"/>
      <c r="M130" s="163" t="s">
        <v>1</v>
      </c>
      <c r="N130" s="164" t="s">
        <v>36</v>
      </c>
      <c r="O130" s="58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7" t="s">
        <v>125</v>
      </c>
      <c r="AT130" s="167" t="s">
        <v>121</v>
      </c>
      <c r="AU130" s="167" t="s">
        <v>79</v>
      </c>
      <c r="AY130" s="17" t="s">
        <v>118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7" t="s">
        <v>79</v>
      </c>
      <c r="BK130" s="168">
        <f>ROUND(I130*H130,2)</f>
        <v>0</v>
      </c>
      <c r="BL130" s="17" t="s">
        <v>125</v>
      </c>
      <c r="BM130" s="167" t="s">
        <v>129</v>
      </c>
    </row>
    <row r="131" spans="1:65" s="2" customFormat="1" ht="24.2" customHeight="1" x14ac:dyDescent="0.2">
      <c r="A131" s="32"/>
      <c r="B131" s="120"/>
      <c r="C131" s="155" t="s">
        <v>130</v>
      </c>
      <c r="D131" s="155" t="s">
        <v>121</v>
      </c>
      <c r="E131" s="156" t="s">
        <v>131</v>
      </c>
      <c r="F131" s="157" t="s">
        <v>132</v>
      </c>
      <c r="G131" s="158" t="s">
        <v>124</v>
      </c>
      <c r="H131" s="159">
        <v>36.479999999999997</v>
      </c>
      <c r="I131" s="160"/>
      <c r="J131" s="161">
        <f>ROUND(I131*H131,2)</f>
        <v>0</v>
      </c>
      <c r="K131" s="162"/>
      <c r="L131" s="33"/>
      <c r="M131" s="163" t="s">
        <v>1</v>
      </c>
      <c r="N131" s="164" t="s">
        <v>36</v>
      </c>
      <c r="O131" s="58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7" t="s">
        <v>125</v>
      </c>
      <c r="AT131" s="167" t="s">
        <v>121</v>
      </c>
      <c r="AU131" s="167" t="s">
        <v>79</v>
      </c>
      <c r="AY131" s="17" t="s">
        <v>118</v>
      </c>
      <c r="BE131" s="168">
        <f>IF(N131="základná",J131,0)</f>
        <v>0</v>
      </c>
      <c r="BF131" s="168">
        <f>IF(N131="znížená",J131,0)</f>
        <v>0</v>
      </c>
      <c r="BG131" s="168">
        <f>IF(N131="zákl. prenesená",J131,0)</f>
        <v>0</v>
      </c>
      <c r="BH131" s="168">
        <f>IF(N131="zníž. prenesená",J131,0)</f>
        <v>0</v>
      </c>
      <c r="BI131" s="168">
        <f>IF(N131="nulová",J131,0)</f>
        <v>0</v>
      </c>
      <c r="BJ131" s="17" t="s">
        <v>79</v>
      </c>
      <c r="BK131" s="168">
        <f>ROUND(I131*H131,2)</f>
        <v>0</v>
      </c>
      <c r="BL131" s="17" t="s">
        <v>125</v>
      </c>
      <c r="BM131" s="167" t="s">
        <v>133</v>
      </c>
    </row>
    <row r="132" spans="1:65" s="13" customFormat="1" x14ac:dyDescent="0.2">
      <c r="B132" s="169"/>
      <c r="D132" s="170" t="s">
        <v>134</v>
      </c>
      <c r="F132" s="171" t="s">
        <v>135</v>
      </c>
      <c r="H132" s="172">
        <v>36.479999999999997</v>
      </c>
      <c r="I132" s="173"/>
      <c r="L132" s="169"/>
      <c r="M132" s="174"/>
      <c r="N132" s="175"/>
      <c r="O132" s="175"/>
      <c r="P132" s="175"/>
      <c r="Q132" s="175"/>
      <c r="R132" s="175"/>
      <c r="S132" s="175"/>
      <c r="T132" s="176"/>
      <c r="AT132" s="177" t="s">
        <v>134</v>
      </c>
      <c r="AU132" s="177" t="s">
        <v>79</v>
      </c>
      <c r="AV132" s="13" t="s">
        <v>79</v>
      </c>
      <c r="AW132" s="13" t="s">
        <v>3</v>
      </c>
      <c r="AX132" s="13" t="s">
        <v>75</v>
      </c>
      <c r="AY132" s="177" t="s">
        <v>118</v>
      </c>
    </row>
    <row r="133" spans="1:65" s="2" customFormat="1" ht="24.2" customHeight="1" x14ac:dyDescent="0.2">
      <c r="A133" s="32"/>
      <c r="B133" s="120"/>
      <c r="C133" s="155" t="s">
        <v>125</v>
      </c>
      <c r="D133" s="155" t="s">
        <v>121</v>
      </c>
      <c r="E133" s="156" t="s">
        <v>136</v>
      </c>
      <c r="F133" s="157" t="s">
        <v>137</v>
      </c>
      <c r="G133" s="158" t="s">
        <v>124</v>
      </c>
      <c r="H133" s="159">
        <v>1.52</v>
      </c>
      <c r="I133" s="160"/>
      <c r="J133" s="161">
        <f>ROUND(I133*H133,2)</f>
        <v>0</v>
      </c>
      <c r="K133" s="162"/>
      <c r="L133" s="33"/>
      <c r="M133" s="163" t="s">
        <v>1</v>
      </c>
      <c r="N133" s="164" t="s">
        <v>36</v>
      </c>
      <c r="O133" s="58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7" t="s">
        <v>125</v>
      </c>
      <c r="AT133" s="167" t="s">
        <v>121</v>
      </c>
      <c r="AU133" s="167" t="s">
        <v>79</v>
      </c>
      <c r="AY133" s="17" t="s">
        <v>118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7" t="s">
        <v>79</v>
      </c>
      <c r="BK133" s="168">
        <f>ROUND(I133*H133,2)</f>
        <v>0</v>
      </c>
      <c r="BL133" s="17" t="s">
        <v>125</v>
      </c>
      <c r="BM133" s="167" t="s">
        <v>138</v>
      </c>
    </row>
    <row r="134" spans="1:65" s="2" customFormat="1" ht="24.2" customHeight="1" x14ac:dyDescent="0.2">
      <c r="A134" s="32"/>
      <c r="B134" s="120"/>
      <c r="C134" s="155" t="s">
        <v>139</v>
      </c>
      <c r="D134" s="155" t="s">
        <v>121</v>
      </c>
      <c r="E134" s="156" t="s">
        <v>140</v>
      </c>
      <c r="F134" s="157" t="s">
        <v>141</v>
      </c>
      <c r="G134" s="158" t="s">
        <v>124</v>
      </c>
      <c r="H134" s="159">
        <v>12.16</v>
      </c>
      <c r="I134" s="160"/>
      <c r="J134" s="161">
        <f>ROUND(I134*H134,2)</f>
        <v>0</v>
      </c>
      <c r="K134" s="162"/>
      <c r="L134" s="33"/>
      <c r="M134" s="163" t="s">
        <v>1</v>
      </c>
      <c r="N134" s="164" t="s">
        <v>36</v>
      </c>
      <c r="O134" s="58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7" t="s">
        <v>125</v>
      </c>
      <c r="AT134" s="167" t="s">
        <v>121</v>
      </c>
      <c r="AU134" s="167" t="s">
        <v>79</v>
      </c>
      <c r="AY134" s="17" t="s">
        <v>118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7" t="s">
        <v>79</v>
      </c>
      <c r="BK134" s="168">
        <f>ROUND(I134*H134,2)</f>
        <v>0</v>
      </c>
      <c r="BL134" s="17" t="s">
        <v>125</v>
      </c>
      <c r="BM134" s="167" t="s">
        <v>142</v>
      </c>
    </row>
    <row r="135" spans="1:65" s="13" customFormat="1" x14ac:dyDescent="0.2">
      <c r="B135" s="169"/>
      <c r="D135" s="170" t="s">
        <v>134</v>
      </c>
      <c r="F135" s="171" t="s">
        <v>143</v>
      </c>
      <c r="H135" s="172">
        <v>12.16</v>
      </c>
      <c r="I135" s="173"/>
      <c r="L135" s="169"/>
      <c r="M135" s="174"/>
      <c r="N135" s="175"/>
      <c r="O135" s="175"/>
      <c r="P135" s="175"/>
      <c r="Q135" s="175"/>
      <c r="R135" s="175"/>
      <c r="S135" s="175"/>
      <c r="T135" s="176"/>
      <c r="AT135" s="177" t="s">
        <v>134</v>
      </c>
      <c r="AU135" s="177" t="s">
        <v>79</v>
      </c>
      <c r="AV135" s="13" t="s">
        <v>79</v>
      </c>
      <c r="AW135" s="13" t="s">
        <v>3</v>
      </c>
      <c r="AX135" s="13" t="s">
        <v>75</v>
      </c>
      <c r="AY135" s="177" t="s">
        <v>118</v>
      </c>
    </row>
    <row r="136" spans="1:65" s="2" customFormat="1" ht="24.2" customHeight="1" x14ac:dyDescent="0.2">
      <c r="A136" s="32"/>
      <c r="B136" s="120"/>
      <c r="C136" s="155" t="s">
        <v>144</v>
      </c>
      <c r="D136" s="155" t="s">
        <v>121</v>
      </c>
      <c r="E136" s="156" t="s">
        <v>145</v>
      </c>
      <c r="F136" s="157" t="s">
        <v>146</v>
      </c>
      <c r="G136" s="158" t="s">
        <v>124</v>
      </c>
      <c r="H136" s="159">
        <v>1.52</v>
      </c>
      <c r="I136" s="160"/>
      <c r="J136" s="161">
        <f>ROUND(I136*H136,2)</f>
        <v>0</v>
      </c>
      <c r="K136" s="162"/>
      <c r="L136" s="33"/>
      <c r="M136" s="163" t="s">
        <v>1</v>
      </c>
      <c r="N136" s="164" t="s">
        <v>36</v>
      </c>
      <c r="O136" s="58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7" t="s">
        <v>125</v>
      </c>
      <c r="AT136" s="167" t="s">
        <v>121</v>
      </c>
      <c r="AU136" s="167" t="s">
        <v>79</v>
      </c>
      <c r="AY136" s="17" t="s">
        <v>118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7" t="s">
        <v>79</v>
      </c>
      <c r="BK136" s="168">
        <f>ROUND(I136*H136,2)</f>
        <v>0</v>
      </c>
      <c r="BL136" s="17" t="s">
        <v>125</v>
      </c>
      <c r="BM136" s="167" t="s">
        <v>147</v>
      </c>
    </row>
    <row r="137" spans="1:65" s="12" customFormat="1" ht="25.9" customHeight="1" x14ac:dyDescent="0.2">
      <c r="B137" s="142"/>
      <c r="D137" s="143" t="s">
        <v>69</v>
      </c>
      <c r="E137" s="144" t="s">
        <v>148</v>
      </c>
      <c r="F137" s="144" t="s">
        <v>149</v>
      </c>
      <c r="I137" s="145"/>
      <c r="J137" s="146">
        <f>BK137</f>
        <v>0</v>
      </c>
      <c r="L137" s="142"/>
      <c r="M137" s="147"/>
      <c r="N137" s="148"/>
      <c r="O137" s="148"/>
      <c r="P137" s="149">
        <f>P138</f>
        <v>0</v>
      </c>
      <c r="Q137" s="148"/>
      <c r="R137" s="149">
        <f>R138</f>
        <v>9.068185119999999</v>
      </c>
      <c r="S137" s="148"/>
      <c r="T137" s="150">
        <f>T138</f>
        <v>1.5196609999999999</v>
      </c>
      <c r="AR137" s="143" t="s">
        <v>79</v>
      </c>
      <c r="AT137" s="151" t="s">
        <v>69</v>
      </c>
      <c r="AU137" s="151" t="s">
        <v>70</v>
      </c>
      <c r="AY137" s="143" t="s">
        <v>118</v>
      </c>
      <c r="BK137" s="152">
        <f>BK138</f>
        <v>0</v>
      </c>
    </row>
    <row r="138" spans="1:65" s="12" customFormat="1" ht="22.9" customHeight="1" x14ac:dyDescent="0.2">
      <c r="B138" s="142"/>
      <c r="D138" s="143" t="s">
        <v>69</v>
      </c>
      <c r="E138" s="153" t="s">
        <v>150</v>
      </c>
      <c r="F138" s="153" t="s">
        <v>151</v>
      </c>
      <c r="I138" s="145"/>
      <c r="J138" s="154">
        <f>BK138</f>
        <v>0</v>
      </c>
      <c r="L138" s="142"/>
      <c r="M138" s="147"/>
      <c r="N138" s="148"/>
      <c r="O138" s="148"/>
      <c r="P138" s="149">
        <f>SUM(P139:P212)</f>
        <v>0</v>
      </c>
      <c r="Q138" s="148"/>
      <c r="R138" s="149">
        <f>SUM(R139:R212)</f>
        <v>9.068185119999999</v>
      </c>
      <c r="S138" s="148"/>
      <c r="T138" s="150">
        <f>SUM(T139:T212)</f>
        <v>1.5196609999999999</v>
      </c>
      <c r="AR138" s="143" t="s">
        <v>79</v>
      </c>
      <c r="AT138" s="151" t="s">
        <v>69</v>
      </c>
      <c r="AU138" s="151" t="s">
        <v>75</v>
      </c>
      <c r="AY138" s="143" t="s">
        <v>118</v>
      </c>
      <c r="BK138" s="152">
        <f>SUM(BK139:BK212)</f>
        <v>0</v>
      </c>
    </row>
    <row r="139" spans="1:65" s="2" customFormat="1" ht="14.45" customHeight="1" x14ac:dyDescent="0.2">
      <c r="A139" s="32"/>
      <c r="B139" s="120"/>
      <c r="C139" s="155" t="s">
        <v>152</v>
      </c>
      <c r="D139" s="155" t="s">
        <v>121</v>
      </c>
      <c r="E139" s="156" t="s">
        <v>153</v>
      </c>
      <c r="F139" s="157" t="s">
        <v>154</v>
      </c>
      <c r="G139" s="158" t="s">
        <v>155</v>
      </c>
      <c r="H139" s="159">
        <v>531.36</v>
      </c>
      <c r="I139" s="160"/>
      <c r="J139" s="161">
        <f>ROUND(I139*H139,2)</f>
        <v>0</v>
      </c>
      <c r="K139" s="162"/>
      <c r="L139" s="33"/>
      <c r="M139" s="163" t="s">
        <v>1</v>
      </c>
      <c r="N139" s="164" t="s">
        <v>36</v>
      </c>
      <c r="O139" s="58"/>
      <c r="P139" s="165">
        <f>O139*H139</f>
        <v>0</v>
      </c>
      <c r="Q139" s="165">
        <v>0</v>
      </c>
      <c r="R139" s="165">
        <f>Q139*H139</f>
        <v>0</v>
      </c>
      <c r="S139" s="165">
        <v>1E-3</v>
      </c>
      <c r="T139" s="166">
        <f>S139*H139</f>
        <v>0.53136000000000005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7" t="s">
        <v>156</v>
      </c>
      <c r="AT139" s="167" t="s">
        <v>121</v>
      </c>
      <c r="AU139" s="167" t="s">
        <v>79</v>
      </c>
      <c r="AY139" s="17" t="s">
        <v>118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7" t="s">
        <v>79</v>
      </c>
      <c r="BK139" s="168">
        <f>ROUND(I139*H139,2)</f>
        <v>0</v>
      </c>
      <c r="BL139" s="17" t="s">
        <v>156</v>
      </c>
      <c r="BM139" s="167" t="s">
        <v>157</v>
      </c>
    </row>
    <row r="140" spans="1:65" s="13" customFormat="1" x14ac:dyDescent="0.2">
      <c r="B140" s="169"/>
      <c r="D140" s="170" t="s">
        <v>134</v>
      </c>
      <c r="E140" s="177" t="s">
        <v>1</v>
      </c>
      <c r="F140" s="171" t="s">
        <v>158</v>
      </c>
      <c r="H140" s="172">
        <v>32.700000000000003</v>
      </c>
      <c r="I140" s="173"/>
      <c r="L140" s="169"/>
      <c r="M140" s="174"/>
      <c r="N140" s="175"/>
      <c r="O140" s="175"/>
      <c r="P140" s="175"/>
      <c r="Q140" s="175"/>
      <c r="R140" s="175"/>
      <c r="S140" s="175"/>
      <c r="T140" s="176"/>
      <c r="AT140" s="177" t="s">
        <v>134</v>
      </c>
      <c r="AU140" s="177" t="s">
        <v>79</v>
      </c>
      <c r="AV140" s="13" t="s">
        <v>79</v>
      </c>
      <c r="AW140" s="13" t="s">
        <v>27</v>
      </c>
      <c r="AX140" s="13" t="s">
        <v>70</v>
      </c>
      <c r="AY140" s="177" t="s">
        <v>118</v>
      </c>
    </row>
    <row r="141" spans="1:65" s="14" customFormat="1" x14ac:dyDescent="0.2">
      <c r="B141" s="178"/>
      <c r="D141" s="170" t="s">
        <v>134</v>
      </c>
      <c r="E141" s="179" t="s">
        <v>1</v>
      </c>
      <c r="F141" s="180" t="s">
        <v>159</v>
      </c>
      <c r="H141" s="181">
        <v>32.700000000000003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134</v>
      </c>
      <c r="AU141" s="179" t="s">
        <v>79</v>
      </c>
      <c r="AV141" s="14" t="s">
        <v>130</v>
      </c>
      <c r="AW141" s="14" t="s">
        <v>27</v>
      </c>
      <c r="AX141" s="14" t="s">
        <v>70</v>
      </c>
      <c r="AY141" s="179" t="s">
        <v>118</v>
      </c>
    </row>
    <row r="142" spans="1:65" s="13" customFormat="1" x14ac:dyDescent="0.2">
      <c r="B142" s="169"/>
      <c r="D142" s="170" t="s">
        <v>134</v>
      </c>
      <c r="E142" s="177" t="s">
        <v>1</v>
      </c>
      <c r="F142" s="171" t="s">
        <v>160</v>
      </c>
      <c r="H142" s="172">
        <v>35.08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7" t="s">
        <v>134</v>
      </c>
      <c r="AU142" s="177" t="s">
        <v>79</v>
      </c>
      <c r="AV142" s="13" t="s">
        <v>79</v>
      </c>
      <c r="AW142" s="13" t="s">
        <v>27</v>
      </c>
      <c r="AX142" s="13" t="s">
        <v>70</v>
      </c>
      <c r="AY142" s="177" t="s">
        <v>118</v>
      </c>
    </row>
    <row r="143" spans="1:65" s="13" customFormat="1" x14ac:dyDescent="0.2">
      <c r="B143" s="169"/>
      <c r="D143" s="170" t="s">
        <v>134</v>
      </c>
      <c r="E143" s="177" t="s">
        <v>1</v>
      </c>
      <c r="F143" s="171" t="s">
        <v>161</v>
      </c>
      <c r="H143" s="172">
        <v>16.239999999999998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7" t="s">
        <v>134</v>
      </c>
      <c r="AU143" s="177" t="s">
        <v>79</v>
      </c>
      <c r="AV143" s="13" t="s">
        <v>79</v>
      </c>
      <c r="AW143" s="13" t="s">
        <v>27</v>
      </c>
      <c r="AX143" s="13" t="s">
        <v>70</v>
      </c>
      <c r="AY143" s="177" t="s">
        <v>118</v>
      </c>
    </row>
    <row r="144" spans="1:65" s="13" customFormat="1" x14ac:dyDescent="0.2">
      <c r="B144" s="169"/>
      <c r="D144" s="170" t="s">
        <v>134</v>
      </c>
      <c r="E144" s="177" t="s">
        <v>1</v>
      </c>
      <c r="F144" s="171" t="s">
        <v>162</v>
      </c>
      <c r="H144" s="172">
        <v>29.16</v>
      </c>
      <c r="I144" s="173"/>
      <c r="L144" s="169"/>
      <c r="M144" s="174"/>
      <c r="N144" s="175"/>
      <c r="O144" s="175"/>
      <c r="P144" s="175"/>
      <c r="Q144" s="175"/>
      <c r="R144" s="175"/>
      <c r="S144" s="175"/>
      <c r="T144" s="176"/>
      <c r="AT144" s="177" t="s">
        <v>134</v>
      </c>
      <c r="AU144" s="177" t="s">
        <v>79</v>
      </c>
      <c r="AV144" s="13" t="s">
        <v>79</v>
      </c>
      <c r="AW144" s="13" t="s">
        <v>27</v>
      </c>
      <c r="AX144" s="13" t="s">
        <v>70</v>
      </c>
      <c r="AY144" s="177" t="s">
        <v>118</v>
      </c>
    </row>
    <row r="145" spans="2:51" s="13" customFormat="1" x14ac:dyDescent="0.2">
      <c r="B145" s="169"/>
      <c r="D145" s="170" t="s">
        <v>134</v>
      </c>
      <c r="E145" s="177" t="s">
        <v>1</v>
      </c>
      <c r="F145" s="171" t="s">
        <v>163</v>
      </c>
      <c r="H145" s="172">
        <v>16.239999999999998</v>
      </c>
      <c r="I145" s="173"/>
      <c r="L145" s="169"/>
      <c r="M145" s="174"/>
      <c r="N145" s="175"/>
      <c r="O145" s="175"/>
      <c r="P145" s="175"/>
      <c r="Q145" s="175"/>
      <c r="R145" s="175"/>
      <c r="S145" s="175"/>
      <c r="T145" s="176"/>
      <c r="AT145" s="177" t="s">
        <v>134</v>
      </c>
      <c r="AU145" s="177" t="s">
        <v>79</v>
      </c>
      <c r="AV145" s="13" t="s">
        <v>79</v>
      </c>
      <c r="AW145" s="13" t="s">
        <v>27</v>
      </c>
      <c r="AX145" s="13" t="s">
        <v>70</v>
      </c>
      <c r="AY145" s="177" t="s">
        <v>118</v>
      </c>
    </row>
    <row r="146" spans="2:51" s="13" customFormat="1" x14ac:dyDescent="0.2">
      <c r="B146" s="169"/>
      <c r="D146" s="170" t="s">
        <v>134</v>
      </c>
      <c r="E146" s="177" t="s">
        <v>1</v>
      </c>
      <c r="F146" s="171" t="s">
        <v>164</v>
      </c>
      <c r="H146" s="172">
        <v>16.3</v>
      </c>
      <c r="I146" s="173"/>
      <c r="L146" s="169"/>
      <c r="M146" s="174"/>
      <c r="N146" s="175"/>
      <c r="O146" s="175"/>
      <c r="P146" s="175"/>
      <c r="Q146" s="175"/>
      <c r="R146" s="175"/>
      <c r="S146" s="175"/>
      <c r="T146" s="176"/>
      <c r="AT146" s="177" t="s">
        <v>134</v>
      </c>
      <c r="AU146" s="177" t="s">
        <v>79</v>
      </c>
      <c r="AV146" s="13" t="s">
        <v>79</v>
      </c>
      <c r="AW146" s="13" t="s">
        <v>27</v>
      </c>
      <c r="AX146" s="13" t="s">
        <v>70</v>
      </c>
      <c r="AY146" s="177" t="s">
        <v>118</v>
      </c>
    </row>
    <row r="147" spans="2:51" s="13" customFormat="1" x14ac:dyDescent="0.2">
      <c r="B147" s="169"/>
      <c r="D147" s="170" t="s">
        <v>134</v>
      </c>
      <c r="E147" s="177" t="s">
        <v>1</v>
      </c>
      <c r="F147" s="171" t="s">
        <v>165</v>
      </c>
      <c r="H147" s="172">
        <v>35.1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7" t="s">
        <v>134</v>
      </c>
      <c r="AU147" s="177" t="s">
        <v>79</v>
      </c>
      <c r="AV147" s="13" t="s">
        <v>79</v>
      </c>
      <c r="AW147" s="13" t="s">
        <v>27</v>
      </c>
      <c r="AX147" s="13" t="s">
        <v>70</v>
      </c>
      <c r="AY147" s="177" t="s">
        <v>118</v>
      </c>
    </row>
    <row r="148" spans="2:51" s="13" customFormat="1" x14ac:dyDescent="0.2">
      <c r="B148" s="169"/>
      <c r="D148" s="170" t="s">
        <v>134</v>
      </c>
      <c r="E148" s="177" t="s">
        <v>1</v>
      </c>
      <c r="F148" s="171" t="s">
        <v>166</v>
      </c>
      <c r="H148" s="172">
        <v>35.020000000000003</v>
      </c>
      <c r="I148" s="173"/>
      <c r="L148" s="169"/>
      <c r="M148" s="174"/>
      <c r="N148" s="175"/>
      <c r="O148" s="175"/>
      <c r="P148" s="175"/>
      <c r="Q148" s="175"/>
      <c r="R148" s="175"/>
      <c r="S148" s="175"/>
      <c r="T148" s="176"/>
      <c r="AT148" s="177" t="s">
        <v>134</v>
      </c>
      <c r="AU148" s="177" t="s">
        <v>79</v>
      </c>
      <c r="AV148" s="13" t="s">
        <v>79</v>
      </c>
      <c r="AW148" s="13" t="s">
        <v>27</v>
      </c>
      <c r="AX148" s="13" t="s">
        <v>70</v>
      </c>
      <c r="AY148" s="177" t="s">
        <v>118</v>
      </c>
    </row>
    <row r="149" spans="2:51" s="13" customFormat="1" x14ac:dyDescent="0.2">
      <c r="B149" s="169"/>
      <c r="D149" s="170" t="s">
        <v>134</v>
      </c>
      <c r="E149" s="177" t="s">
        <v>1</v>
      </c>
      <c r="F149" s="171" t="s">
        <v>167</v>
      </c>
      <c r="H149" s="172">
        <v>16</v>
      </c>
      <c r="I149" s="173"/>
      <c r="L149" s="169"/>
      <c r="M149" s="174"/>
      <c r="N149" s="175"/>
      <c r="O149" s="175"/>
      <c r="P149" s="175"/>
      <c r="Q149" s="175"/>
      <c r="R149" s="175"/>
      <c r="S149" s="175"/>
      <c r="T149" s="176"/>
      <c r="AT149" s="177" t="s">
        <v>134</v>
      </c>
      <c r="AU149" s="177" t="s">
        <v>79</v>
      </c>
      <c r="AV149" s="13" t="s">
        <v>79</v>
      </c>
      <c r="AW149" s="13" t="s">
        <v>27</v>
      </c>
      <c r="AX149" s="13" t="s">
        <v>70</v>
      </c>
      <c r="AY149" s="177" t="s">
        <v>118</v>
      </c>
    </row>
    <row r="150" spans="2:51" s="13" customFormat="1" x14ac:dyDescent="0.2">
      <c r="B150" s="169"/>
      <c r="D150" s="170" t="s">
        <v>134</v>
      </c>
      <c r="E150" s="177" t="s">
        <v>1</v>
      </c>
      <c r="F150" s="171" t="s">
        <v>168</v>
      </c>
      <c r="H150" s="172">
        <v>35.28</v>
      </c>
      <c r="I150" s="173"/>
      <c r="L150" s="169"/>
      <c r="M150" s="174"/>
      <c r="N150" s="175"/>
      <c r="O150" s="175"/>
      <c r="P150" s="175"/>
      <c r="Q150" s="175"/>
      <c r="R150" s="175"/>
      <c r="S150" s="175"/>
      <c r="T150" s="176"/>
      <c r="AT150" s="177" t="s">
        <v>134</v>
      </c>
      <c r="AU150" s="177" t="s">
        <v>79</v>
      </c>
      <c r="AV150" s="13" t="s">
        <v>79</v>
      </c>
      <c r="AW150" s="13" t="s">
        <v>27</v>
      </c>
      <c r="AX150" s="13" t="s">
        <v>70</v>
      </c>
      <c r="AY150" s="177" t="s">
        <v>118</v>
      </c>
    </row>
    <row r="151" spans="2:51" s="13" customFormat="1" x14ac:dyDescent="0.2">
      <c r="B151" s="169"/>
      <c r="D151" s="170" t="s">
        <v>134</v>
      </c>
      <c r="E151" s="177" t="s">
        <v>1</v>
      </c>
      <c r="F151" s="171" t="s">
        <v>169</v>
      </c>
      <c r="H151" s="172">
        <v>29.4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7" t="s">
        <v>134</v>
      </c>
      <c r="AU151" s="177" t="s">
        <v>79</v>
      </c>
      <c r="AV151" s="13" t="s">
        <v>79</v>
      </c>
      <c r="AW151" s="13" t="s">
        <v>27</v>
      </c>
      <c r="AX151" s="13" t="s">
        <v>70</v>
      </c>
      <c r="AY151" s="177" t="s">
        <v>118</v>
      </c>
    </row>
    <row r="152" spans="2:51" s="14" customFormat="1" x14ac:dyDescent="0.2">
      <c r="B152" s="178"/>
      <c r="D152" s="170" t="s">
        <v>134</v>
      </c>
      <c r="E152" s="179" t="s">
        <v>1</v>
      </c>
      <c r="F152" s="180" t="s">
        <v>170</v>
      </c>
      <c r="H152" s="181">
        <v>263.82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134</v>
      </c>
      <c r="AU152" s="179" t="s">
        <v>79</v>
      </c>
      <c r="AV152" s="14" t="s">
        <v>130</v>
      </c>
      <c r="AW152" s="14" t="s">
        <v>27</v>
      </c>
      <c r="AX152" s="14" t="s">
        <v>70</v>
      </c>
      <c r="AY152" s="179" t="s">
        <v>118</v>
      </c>
    </row>
    <row r="153" spans="2:51" s="13" customFormat="1" x14ac:dyDescent="0.2">
      <c r="B153" s="169"/>
      <c r="D153" s="170" t="s">
        <v>134</v>
      </c>
      <c r="E153" s="177" t="s">
        <v>1</v>
      </c>
      <c r="F153" s="171" t="s">
        <v>171</v>
      </c>
      <c r="H153" s="172">
        <v>35.200000000000003</v>
      </c>
      <c r="I153" s="173"/>
      <c r="L153" s="169"/>
      <c r="M153" s="174"/>
      <c r="N153" s="175"/>
      <c r="O153" s="175"/>
      <c r="P153" s="175"/>
      <c r="Q153" s="175"/>
      <c r="R153" s="175"/>
      <c r="S153" s="175"/>
      <c r="T153" s="176"/>
      <c r="AT153" s="177" t="s">
        <v>134</v>
      </c>
      <c r="AU153" s="177" t="s">
        <v>79</v>
      </c>
      <c r="AV153" s="13" t="s">
        <v>79</v>
      </c>
      <c r="AW153" s="13" t="s">
        <v>27</v>
      </c>
      <c r="AX153" s="13" t="s">
        <v>70</v>
      </c>
      <c r="AY153" s="177" t="s">
        <v>118</v>
      </c>
    </row>
    <row r="154" spans="2:51" s="13" customFormat="1" x14ac:dyDescent="0.2">
      <c r="B154" s="169"/>
      <c r="D154" s="170" t="s">
        <v>134</v>
      </c>
      <c r="E154" s="177" t="s">
        <v>1</v>
      </c>
      <c r="F154" s="171" t="s">
        <v>172</v>
      </c>
      <c r="H154" s="172">
        <v>16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7" t="s">
        <v>134</v>
      </c>
      <c r="AU154" s="177" t="s">
        <v>79</v>
      </c>
      <c r="AV154" s="13" t="s">
        <v>79</v>
      </c>
      <c r="AW154" s="13" t="s">
        <v>27</v>
      </c>
      <c r="AX154" s="13" t="s">
        <v>70</v>
      </c>
      <c r="AY154" s="177" t="s">
        <v>118</v>
      </c>
    </row>
    <row r="155" spans="2:51" s="13" customFormat="1" x14ac:dyDescent="0.2">
      <c r="B155" s="169"/>
      <c r="D155" s="170" t="s">
        <v>134</v>
      </c>
      <c r="E155" s="177" t="s">
        <v>1</v>
      </c>
      <c r="F155" s="171" t="s">
        <v>173</v>
      </c>
      <c r="H155" s="172">
        <v>35.14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7" t="s">
        <v>134</v>
      </c>
      <c r="AU155" s="177" t="s">
        <v>79</v>
      </c>
      <c r="AV155" s="13" t="s">
        <v>79</v>
      </c>
      <c r="AW155" s="13" t="s">
        <v>27</v>
      </c>
      <c r="AX155" s="13" t="s">
        <v>70</v>
      </c>
      <c r="AY155" s="177" t="s">
        <v>118</v>
      </c>
    </row>
    <row r="156" spans="2:51" s="13" customFormat="1" x14ac:dyDescent="0.2">
      <c r="B156" s="169"/>
      <c r="D156" s="170" t="s">
        <v>134</v>
      </c>
      <c r="E156" s="177" t="s">
        <v>1</v>
      </c>
      <c r="F156" s="171" t="s">
        <v>174</v>
      </c>
      <c r="H156" s="172">
        <v>16.04</v>
      </c>
      <c r="I156" s="173"/>
      <c r="L156" s="169"/>
      <c r="M156" s="174"/>
      <c r="N156" s="175"/>
      <c r="O156" s="175"/>
      <c r="P156" s="175"/>
      <c r="Q156" s="175"/>
      <c r="R156" s="175"/>
      <c r="S156" s="175"/>
      <c r="T156" s="176"/>
      <c r="AT156" s="177" t="s">
        <v>134</v>
      </c>
      <c r="AU156" s="177" t="s">
        <v>79</v>
      </c>
      <c r="AV156" s="13" t="s">
        <v>79</v>
      </c>
      <c r="AW156" s="13" t="s">
        <v>27</v>
      </c>
      <c r="AX156" s="13" t="s">
        <v>70</v>
      </c>
      <c r="AY156" s="177" t="s">
        <v>118</v>
      </c>
    </row>
    <row r="157" spans="2:51" s="13" customFormat="1" x14ac:dyDescent="0.2">
      <c r="B157" s="169"/>
      <c r="D157" s="170" t="s">
        <v>134</v>
      </c>
      <c r="E157" s="177" t="s">
        <v>1</v>
      </c>
      <c r="F157" s="171" t="s">
        <v>175</v>
      </c>
      <c r="H157" s="172">
        <v>16.04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7" t="s">
        <v>134</v>
      </c>
      <c r="AU157" s="177" t="s">
        <v>79</v>
      </c>
      <c r="AV157" s="13" t="s">
        <v>79</v>
      </c>
      <c r="AW157" s="13" t="s">
        <v>27</v>
      </c>
      <c r="AX157" s="13" t="s">
        <v>70</v>
      </c>
      <c r="AY157" s="177" t="s">
        <v>118</v>
      </c>
    </row>
    <row r="158" spans="2:51" s="13" customFormat="1" x14ac:dyDescent="0.2">
      <c r="B158" s="169"/>
      <c r="D158" s="170" t="s">
        <v>134</v>
      </c>
      <c r="E158" s="177" t="s">
        <v>1</v>
      </c>
      <c r="F158" s="171" t="s">
        <v>176</v>
      </c>
      <c r="H158" s="172">
        <v>35</v>
      </c>
      <c r="I158" s="173"/>
      <c r="L158" s="169"/>
      <c r="M158" s="174"/>
      <c r="N158" s="175"/>
      <c r="O158" s="175"/>
      <c r="P158" s="175"/>
      <c r="Q158" s="175"/>
      <c r="R158" s="175"/>
      <c r="S158" s="175"/>
      <c r="T158" s="176"/>
      <c r="AT158" s="177" t="s">
        <v>134</v>
      </c>
      <c r="AU158" s="177" t="s">
        <v>79</v>
      </c>
      <c r="AV158" s="13" t="s">
        <v>79</v>
      </c>
      <c r="AW158" s="13" t="s">
        <v>27</v>
      </c>
      <c r="AX158" s="13" t="s">
        <v>70</v>
      </c>
      <c r="AY158" s="177" t="s">
        <v>118</v>
      </c>
    </row>
    <row r="159" spans="2:51" s="13" customFormat="1" x14ac:dyDescent="0.2">
      <c r="B159" s="169"/>
      <c r="D159" s="170" t="s">
        <v>134</v>
      </c>
      <c r="E159" s="177" t="s">
        <v>1</v>
      </c>
      <c r="F159" s="171" t="s">
        <v>177</v>
      </c>
      <c r="H159" s="172">
        <v>29.5</v>
      </c>
      <c r="I159" s="173"/>
      <c r="L159" s="169"/>
      <c r="M159" s="174"/>
      <c r="N159" s="175"/>
      <c r="O159" s="175"/>
      <c r="P159" s="175"/>
      <c r="Q159" s="175"/>
      <c r="R159" s="175"/>
      <c r="S159" s="175"/>
      <c r="T159" s="176"/>
      <c r="AT159" s="177" t="s">
        <v>134</v>
      </c>
      <c r="AU159" s="177" t="s">
        <v>79</v>
      </c>
      <c r="AV159" s="13" t="s">
        <v>79</v>
      </c>
      <c r="AW159" s="13" t="s">
        <v>27</v>
      </c>
      <c r="AX159" s="13" t="s">
        <v>70</v>
      </c>
      <c r="AY159" s="177" t="s">
        <v>118</v>
      </c>
    </row>
    <row r="160" spans="2:51" s="13" customFormat="1" x14ac:dyDescent="0.2">
      <c r="B160" s="169"/>
      <c r="D160" s="170" t="s">
        <v>134</v>
      </c>
      <c r="E160" s="177" t="s">
        <v>1</v>
      </c>
      <c r="F160" s="171" t="s">
        <v>178</v>
      </c>
      <c r="H160" s="172">
        <v>22.8</v>
      </c>
      <c r="I160" s="173"/>
      <c r="L160" s="169"/>
      <c r="M160" s="174"/>
      <c r="N160" s="175"/>
      <c r="O160" s="175"/>
      <c r="P160" s="175"/>
      <c r="Q160" s="175"/>
      <c r="R160" s="175"/>
      <c r="S160" s="175"/>
      <c r="T160" s="176"/>
      <c r="AT160" s="177" t="s">
        <v>134</v>
      </c>
      <c r="AU160" s="177" t="s">
        <v>79</v>
      </c>
      <c r="AV160" s="13" t="s">
        <v>79</v>
      </c>
      <c r="AW160" s="13" t="s">
        <v>27</v>
      </c>
      <c r="AX160" s="13" t="s">
        <v>70</v>
      </c>
      <c r="AY160" s="177" t="s">
        <v>118</v>
      </c>
    </row>
    <row r="161" spans="1:65" s="13" customFormat="1" x14ac:dyDescent="0.2">
      <c r="B161" s="169"/>
      <c r="D161" s="170" t="s">
        <v>134</v>
      </c>
      <c r="E161" s="177" t="s">
        <v>1</v>
      </c>
      <c r="F161" s="171" t="s">
        <v>179</v>
      </c>
      <c r="H161" s="172">
        <v>29.12</v>
      </c>
      <c r="I161" s="173"/>
      <c r="L161" s="169"/>
      <c r="M161" s="174"/>
      <c r="N161" s="175"/>
      <c r="O161" s="175"/>
      <c r="P161" s="175"/>
      <c r="Q161" s="175"/>
      <c r="R161" s="175"/>
      <c r="S161" s="175"/>
      <c r="T161" s="176"/>
      <c r="AT161" s="177" t="s">
        <v>134</v>
      </c>
      <c r="AU161" s="177" t="s">
        <v>79</v>
      </c>
      <c r="AV161" s="13" t="s">
        <v>79</v>
      </c>
      <c r="AW161" s="13" t="s">
        <v>27</v>
      </c>
      <c r="AX161" s="13" t="s">
        <v>70</v>
      </c>
      <c r="AY161" s="177" t="s">
        <v>118</v>
      </c>
    </row>
    <row r="162" spans="1:65" s="14" customFormat="1" x14ac:dyDescent="0.2">
      <c r="B162" s="178"/>
      <c r="D162" s="170" t="s">
        <v>134</v>
      </c>
      <c r="E162" s="179" t="s">
        <v>1</v>
      </c>
      <c r="F162" s="180" t="s">
        <v>180</v>
      </c>
      <c r="H162" s="181">
        <v>234.84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134</v>
      </c>
      <c r="AU162" s="179" t="s">
        <v>79</v>
      </c>
      <c r="AV162" s="14" t="s">
        <v>130</v>
      </c>
      <c r="AW162" s="14" t="s">
        <v>27</v>
      </c>
      <c r="AX162" s="14" t="s">
        <v>70</v>
      </c>
      <c r="AY162" s="179" t="s">
        <v>118</v>
      </c>
    </row>
    <row r="163" spans="1:65" s="15" customFormat="1" x14ac:dyDescent="0.2">
      <c r="B163" s="186"/>
      <c r="D163" s="170" t="s">
        <v>134</v>
      </c>
      <c r="E163" s="187" t="s">
        <v>77</v>
      </c>
      <c r="F163" s="188" t="s">
        <v>181</v>
      </c>
      <c r="H163" s="189">
        <v>531.36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134</v>
      </c>
      <c r="AU163" s="187" t="s">
        <v>79</v>
      </c>
      <c r="AV163" s="15" t="s">
        <v>125</v>
      </c>
      <c r="AW163" s="15" t="s">
        <v>27</v>
      </c>
      <c r="AX163" s="15" t="s">
        <v>75</v>
      </c>
      <c r="AY163" s="187" t="s">
        <v>118</v>
      </c>
    </row>
    <row r="164" spans="1:65" s="2" customFormat="1" ht="14.45" customHeight="1" x14ac:dyDescent="0.2">
      <c r="A164" s="32"/>
      <c r="B164" s="120"/>
      <c r="C164" s="155" t="s">
        <v>182</v>
      </c>
      <c r="D164" s="155" t="s">
        <v>121</v>
      </c>
      <c r="E164" s="156" t="s">
        <v>183</v>
      </c>
      <c r="F164" s="157" t="s">
        <v>184</v>
      </c>
      <c r="G164" s="158" t="s">
        <v>155</v>
      </c>
      <c r="H164" s="159">
        <v>531.36</v>
      </c>
      <c r="I164" s="160"/>
      <c r="J164" s="161">
        <f>ROUND(I164*H164,2)</f>
        <v>0</v>
      </c>
      <c r="K164" s="162"/>
      <c r="L164" s="33"/>
      <c r="M164" s="163" t="s">
        <v>1</v>
      </c>
      <c r="N164" s="164" t="s">
        <v>36</v>
      </c>
      <c r="O164" s="58"/>
      <c r="P164" s="165">
        <f>O164*H164</f>
        <v>0</v>
      </c>
      <c r="Q164" s="165">
        <v>4.0000000000000003E-5</v>
      </c>
      <c r="R164" s="165">
        <f>Q164*H164</f>
        <v>2.1254400000000003E-2</v>
      </c>
      <c r="S164" s="165">
        <v>0</v>
      </c>
      <c r="T164" s="16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7" t="s">
        <v>156</v>
      </c>
      <c r="AT164" s="167" t="s">
        <v>121</v>
      </c>
      <c r="AU164" s="167" t="s">
        <v>79</v>
      </c>
      <c r="AY164" s="17" t="s">
        <v>118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79</v>
      </c>
      <c r="BK164" s="168">
        <f>ROUND(I164*H164,2)</f>
        <v>0</v>
      </c>
      <c r="BL164" s="17" t="s">
        <v>156</v>
      </c>
      <c r="BM164" s="167" t="s">
        <v>185</v>
      </c>
    </row>
    <row r="165" spans="1:65" s="13" customFormat="1" x14ac:dyDescent="0.2">
      <c r="B165" s="169"/>
      <c r="D165" s="170" t="s">
        <v>134</v>
      </c>
      <c r="E165" s="177" t="s">
        <v>1</v>
      </c>
      <c r="F165" s="171" t="s">
        <v>77</v>
      </c>
      <c r="H165" s="172">
        <v>531.36</v>
      </c>
      <c r="I165" s="173"/>
      <c r="L165" s="169"/>
      <c r="M165" s="174"/>
      <c r="N165" s="175"/>
      <c r="O165" s="175"/>
      <c r="P165" s="175"/>
      <c r="Q165" s="175"/>
      <c r="R165" s="175"/>
      <c r="S165" s="175"/>
      <c r="T165" s="176"/>
      <c r="AT165" s="177" t="s">
        <v>134</v>
      </c>
      <c r="AU165" s="177" t="s">
        <v>79</v>
      </c>
      <c r="AV165" s="13" t="s">
        <v>79</v>
      </c>
      <c r="AW165" s="13" t="s">
        <v>27</v>
      </c>
      <c r="AX165" s="13" t="s">
        <v>75</v>
      </c>
      <c r="AY165" s="177" t="s">
        <v>118</v>
      </c>
    </row>
    <row r="166" spans="1:65" s="2" customFormat="1" ht="14.45" customHeight="1" x14ac:dyDescent="0.2">
      <c r="A166" s="32"/>
      <c r="B166" s="120"/>
      <c r="C166" s="194" t="s">
        <v>119</v>
      </c>
      <c r="D166" s="194" t="s">
        <v>186</v>
      </c>
      <c r="E166" s="195" t="s">
        <v>187</v>
      </c>
      <c r="F166" s="196" t="s">
        <v>188</v>
      </c>
      <c r="G166" s="197" t="s">
        <v>155</v>
      </c>
      <c r="H166" s="198">
        <v>584.49599999999998</v>
      </c>
      <c r="I166" s="199"/>
      <c r="J166" s="200">
        <f>ROUND(I166*H166,2)</f>
        <v>0</v>
      </c>
      <c r="K166" s="201"/>
      <c r="L166" s="202"/>
      <c r="M166" s="203" t="s">
        <v>1</v>
      </c>
      <c r="N166" s="204" t="s">
        <v>36</v>
      </c>
      <c r="O166" s="58"/>
      <c r="P166" s="165">
        <f>O166*H166</f>
        <v>0</v>
      </c>
      <c r="Q166" s="165">
        <v>2.5000000000000001E-3</v>
      </c>
      <c r="R166" s="165">
        <f>Q166*H166</f>
        <v>1.4612399999999999</v>
      </c>
      <c r="S166" s="165">
        <v>0</v>
      </c>
      <c r="T166" s="16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7" t="s">
        <v>189</v>
      </c>
      <c r="AT166" s="167" t="s">
        <v>186</v>
      </c>
      <c r="AU166" s="167" t="s">
        <v>79</v>
      </c>
      <c r="AY166" s="17" t="s">
        <v>118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79</v>
      </c>
      <c r="BK166" s="168">
        <f>ROUND(I166*H166,2)</f>
        <v>0</v>
      </c>
      <c r="BL166" s="17" t="s">
        <v>156</v>
      </c>
      <c r="BM166" s="167" t="s">
        <v>190</v>
      </c>
    </row>
    <row r="167" spans="1:65" s="13" customFormat="1" x14ac:dyDescent="0.2">
      <c r="B167" s="169"/>
      <c r="D167" s="170" t="s">
        <v>134</v>
      </c>
      <c r="F167" s="171" t="s">
        <v>191</v>
      </c>
      <c r="H167" s="172">
        <v>584.49599999999998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7" t="s">
        <v>134</v>
      </c>
      <c r="AU167" s="177" t="s">
        <v>79</v>
      </c>
      <c r="AV167" s="13" t="s">
        <v>79</v>
      </c>
      <c r="AW167" s="13" t="s">
        <v>3</v>
      </c>
      <c r="AX167" s="13" t="s">
        <v>75</v>
      </c>
      <c r="AY167" s="177" t="s">
        <v>118</v>
      </c>
    </row>
    <row r="168" spans="1:65" s="2" customFormat="1" ht="24.2" customHeight="1" x14ac:dyDescent="0.2">
      <c r="A168" s="32"/>
      <c r="B168" s="120"/>
      <c r="C168" s="155" t="s">
        <v>192</v>
      </c>
      <c r="D168" s="155" t="s">
        <v>121</v>
      </c>
      <c r="E168" s="156" t="s">
        <v>193</v>
      </c>
      <c r="F168" s="157" t="s">
        <v>194</v>
      </c>
      <c r="G168" s="158" t="s">
        <v>195</v>
      </c>
      <c r="H168" s="159">
        <v>944.66899999999998</v>
      </c>
      <c r="I168" s="160"/>
      <c r="J168" s="161">
        <f>ROUND(I168*H168,2)</f>
        <v>0</v>
      </c>
      <c r="K168" s="162"/>
      <c r="L168" s="33"/>
      <c r="M168" s="163" t="s">
        <v>1</v>
      </c>
      <c r="N168" s="164" t="s">
        <v>36</v>
      </c>
      <c r="O168" s="58"/>
      <c r="P168" s="165">
        <f>O168*H168</f>
        <v>0</v>
      </c>
      <c r="Q168" s="165">
        <v>0</v>
      </c>
      <c r="R168" s="165">
        <f>Q168*H168</f>
        <v>0</v>
      </c>
      <c r="S168" s="165">
        <v>1E-3</v>
      </c>
      <c r="T168" s="166">
        <f>S168*H168</f>
        <v>0.94466899999999998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7" t="s">
        <v>156</v>
      </c>
      <c r="AT168" s="167" t="s">
        <v>121</v>
      </c>
      <c r="AU168" s="167" t="s">
        <v>79</v>
      </c>
      <c r="AY168" s="17" t="s">
        <v>118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79</v>
      </c>
      <c r="BK168" s="168">
        <f>ROUND(I168*H168,2)</f>
        <v>0</v>
      </c>
      <c r="BL168" s="17" t="s">
        <v>156</v>
      </c>
      <c r="BM168" s="167" t="s">
        <v>196</v>
      </c>
    </row>
    <row r="169" spans="1:65" s="13" customFormat="1" x14ac:dyDescent="0.2">
      <c r="B169" s="169"/>
      <c r="D169" s="170" t="s">
        <v>134</v>
      </c>
      <c r="E169" s="177" t="s">
        <v>1</v>
      </c>
      <c r="F169" s="171" t="s">
        <v>80</v>
      </c>
      <c r="H169" s="172">
        <v>944.66899999999998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7" t="s">
        <v>134</v>
      </c>
      <c r="AU169" s="177" t="s">
        <v>79</v>
      </c>
      <c r="AV169" s="13" t="s">
        <v>79</v>
      </c>
      <c r="AW169" s="13" t="s">
        <v>27</v>
      </c>
      <c r="AX169" s="13" t="s">
        <v>75</v>
      </c>
      <c r="AY169" s="177" t="s">
        <v>118</v>
      </c>
    </row>
    <row r="170" spans="1:65" s="2" customFormat="1" ht="24.2" customHeight="1" x14ac:dyDescent="0.2">
      <c r="A170" s="32"/>
      <c r="B170" s="120"/>
      <c r="C170" s="155" t="s">
        <v>197</v>
      </c>
      <c r="D170" s="155" t="s">
        <v>121</v>
      </c>
      <c r="E170" s="156" t="s">
        <v>198</v>
      </c>
      <c r="F170" s="157" t="s">
        <v>199</v>
      </c>
      <c r="G170" s="158" t="s">
        <v>195</v>
      </c>
      <c r="H170" s="159">
        <v>944.66899999999998</v>
      </c>
      <c r="I170" s="160"/>
      <c r="J170" s="161">
        <f>ROUND(I170*H170,2)</f>
        <v>0</v>
      </c>
      <c r="K170" s="162"/>
      <c r="L170" s="33"/>
      <c r="M170" s="163" t="s">
        <v>1</v>
      </c>
      <c r="N170" s="164" t="s">
        <v>36</v>
      </c>
      <c r="O170" s="58"/>
      <c r="P170" s="165">
        <f>O170*H170</f>
        <v>0</v>
      </c>
      <c r="Q170" s="165">
        <v>2.9999999999999997E-4</v>
      </c>
      <c r="R170" s="165">
        <f>Q170*H170</f>
        <v>0.28340069999999995</v>
      </c>
      <c r="S170" s="165">
        <v>0</v>
      </c>
      <c r="T170" s="16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7" t="s">
        <v>156</v>
      </c>
      <c r="AT170" s="167" t="s">
        <v>121</v>
      </c>
      <c r="AU170" s="167" t="s">
        <v>79</v>
      </c>
      <c r="AY170" s="17" t="s">
        <v>118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79</v>
      </c>
      <c r="BK170" s="168">
        <f>ROUND(I170*H170,2)</f>
        <v>0</v>
      </c>
      <c r="BL170" s="17" t="s">
        <v>156</v>
      </c>
      <c r="BM170" s="167" t="s">
        <v>200</v>
      </c>
    </row>
    <row r="171" spans="1:65" s="13" customFormat="1" x14ac:dyDescent="0.2">
      <c r="B171" s="169"/>
      <c r="D171" s="170" t="s">
        <v>134</v>
      </c>
      <c r="E171" s="177" t="s">
        <v>1</v>
      </c>
      <c r="F171" s="171" t="s">
        <v>201</v>
      </c>
      <c r="H171" s="172">
        <v>66.198999999999998</v>
      </c>
      <c r="I171" s="173"/>
      <c r="L171" s="169"/>
      <c r="M171" s="174"/>
      <c r="N171" s="175"/>
      <c r="O171" s="175"/>
      <c r="P171" s="175"/>
      <c r="Q171" s="175"/>
      <c r="R171" s="175"/>
      <c r="S171" s="175"/>
      <c r="T171" s="176"/>
      <c r="AT171" s="177" t="s">
        <v>134</v>
      </c>
      <c r="AU171" s="177" t="s">
        <v>79</v>
      </c>
      <c r="AV171" s="13" t="s">
        <v>79</v>
      </c>
      <c r="AW171" s="13" t="s">
        <v>27</v>
      </c>
      <c r="AX171" s="13" t="s">
        <v>70</v>
      </c>
      <c r="AY171" s="177" t="s">
        <v>118</v>
      </c>
    </row>
    <row r="172" spans="1:65" s="14" customFormat="1" x14ac:dyDescent="0.2">
      <c r="B172" s="178"/>
      <c r="D172" s="170" t="s">
        <v>134</v>
      </c>
      <c r="E172" s="179" t="s">
        <v>1</v>
      </c>
      <c r="F172" s="180" t="s">
        <v>159</v>
      </c>
      <c r="H172" s="181">
        <v>66.198999999999998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134</v>
      </c>
      <c r="AU172" s="179" t="s">
        <v>79</v>
      </c>
      <c r="AV172" s="14" t="s">
        <v>130</v>
      </c>
      <c r="AW172" s="14" t="s">
        <v>27</v>
      </c>
      <c r="AX172" s="14" t="s">
        <v>70</v>
      </c>
      <c r="AY172" s="179" t="s">
        <v>118</v>
      </c>
    </row>
    <row r="173" spans="1:65" s="13" customFormat="1" x14ac:dyDescent="0.2">
      <c r="B173" s="169"/>
      <c r="D173" s="170" t="s">
        <v>134</v>
      </c>
      <c r="E173" s="177" t="s">
        <v>1</v>
      </c>
      <c r="F173" s="171" t="s">
        <v>202</v>
      </c>
      <c r="H173" s="172">
        <v>76.89</v>
      </c>
      <c r="I173" s="173"/>
      <c r="L173" s="169"/>
      <c r="M173" s="174"/>
      <c r="N173" s="175"/>
      <c r="O173" s="175"/>
      <c r="P173" s="175"/>
      <c r="Q173" s="175"/>
      <c r="R173" s="175"/>
      <c r="S173" s="175"/>
      <c r="T173" s="176"/>
      <c r="AT173" s="177" t="s">
        <v>134</v>
      </c>
      <c r="AU173" s="177" t="s">
        <v>79</v>
      </c>
      <c r="AV173" s="13" t="s">
        <v>79</v>
      </c>
      <c r="AW173" s="13" t="s">
        <v>27</v>
      </c>
      <c r="AX173" s="13" t="s">
        <v>70</v>
      </c>
      <c r="AY173" s="177" t="s">
        <v>118</v>
      </c>
    </row>
    <row r="174" spans="1:65" s="13" customFormat="1" x14ac:dyDescent="0.2">
      <c r="B174" s="169"/>
      <c r="D174" s="170" t="s">
        <v>134</v>
      </c>
      <c r="E174" s="177" t="s">
        <v>1</v>
      </c>
      <c r="F174" s="171" t="s">
        <v>203</v>
      </c>
      <c r="H174" s="172">
        <v>0</v>
      </c>
      <c r="I174" s="173"/>
      <c r="L174" s="169"/>
      <c r="M174" s="174"/>
      <c r="N174" s="175"/>
      <c r="O174" s="175"/>
      <c r="P174" s="175"/>
      <c r="Q174" s="175"/>
      <c r="R174" s="175"/>
      <c r="S174" s="175"/>
      <c r="T174" s="176"/>
      <c r="AT174" s="177" t="s">
        <v>134</v>
      </c>
      <c r="AU174" s="177" t="s">
        <v>79</v>
      </c>
      <c r="AV174" s="13" t="s">
        <v>79</v>
      </c>
      <c r="AW174" s="13" t="s">
        <v>27</v>
      </c>
      <c r="AX174" s="13" t="s">
        <v>70</v>
      </c>
      <c r="AY174" s="177" t="s">
        <v>118</v>
      </c>
    </row>
    <row r="175" spans="1:65" s="13" customFormat="1" x14ac:dyDescent="0.2">
      <c r="B175" s="169"/>
      <c r="D175" s="170" t="s">
        <v>134</v>
      </c>
      <c r="E175" s="177" t="s">
        <v>1</v>
      </c>
      <c r="F175" s="171" t="s">
        <v>204</v>
      </c>
      <c r="H175" s="172">
        <v>14.634</v>
      </c>
      <c r="I175" s="173"/>
      <c r="L175" s="169"/>
      <c r="M175" s="174"/>
      <c r="N175" s="175"/>
      <c r="O175" s="175"/>
      <c r="P175" s="175"/>
      <c r="Q175" s="175"/>
      <c r="R175" s="175"/>
      <c r="S175" s="175"/>
      <c r="T175" s="176"/>
      <c r="AT175" s="177" t="s">
        <v>134</v>
      </c>
      <c r="AU175" s="177" t="s">
        <v>79</v>
      </c>
      <c r="AV175" s="13" t="s">
        <v>79</v>
      </c>
      <c r="AW175" s="13" t="s">
        <v>27</v>
      </c>
      <c r="AX175" s="13" t="s">
        <v>70</v>
      </c>
      <c r="AY175" s="177" t="s">
        <v>118</v>
      </c>
    </row>
    <row r="176" spans="1:65" s="13" customFormat="1" x14ac:dyDescent="0.2">
      <c r="B176" s="169"/>
      <c r="D176" s="170" t="s">
        <v>134</v>
      </c>
      <c r="E176" s="177" t="s">
        <v>1</v>
      </c>
      <c r="F176" s="171" t="s">
        <v>205</v>
      </c>
      <c r="H176" s="172">
        <v>51.155999999999999</v>
      </c>
      <c r="I176" s="173"/>
      <c r="L176" s="169"/>
      <c r="M176" s="174"/>
      <c r="N176" s="175"/>
      <c r="O176" s="175"/>
      <c r="P176" s="175"/>
      <c r="Q176" s="175"/>
      <c r="R176" s="175"/>
      <c r="S176" s="175"/>
      <c r="T176" s="176"/>
      <c r="AT176" s="177" t="s">
        <v>134</v>
      </c>
      <c r="AU176" s="177" t="s">
        <v>79</v>
      </c>
      <c r="AV176" s="13" t="s">
        <v>79</v>
      </c>
      <c r="AW176" s="13" t="s">
        <v>27</v>
      </c>
      <c r="AX176" s="13" t="s">
        <v>70</v>
      </c>
      <c r="AY176" s="177" t="s">
        <v>118</v>
      </c>
    </row>
    <row r="177" spans="2:51" s="13" customFormat="1" x14ac:dyDescent="0.2">
      <c r="B177" s="169"/>
      <c r="D177" s="170" t="s">
        <v>134</v>
      </c>
      <c r="E177" s="177" t="s">
        <v>1</v>
      </c>
      <c r="F177" s="171" t="s">
        <v>206</v>
      </c>
      <c r="H177" s="172">
        <v>14.634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7" t="s">
        <v>134</v>
      </c>
      <c r="AU177" s="177" t="s">
        <v>79</v>
      </c>
      <c r="AV177" s="13" t="s">
        <v>79</v>
      </c>
      <c r="AW177" s="13" t="s">
        <v>27</v>
      </c>
      <c r="AX177" s="13" t="s">
        <v>70</v>
      </c>
      <c r="AY177" s="177" t="s">
        <v>118</v>
      </c>
    </row>
    <row r="178" spans="2:51" s="13" customFormat="1" x14ac:dyDescent="0.2">
      <c r="B178" s="169"/>
      <c r="D178" s="170" t="s">
        <v>134</v>
      </c>
      <c r="E178" s="177" t="s">
        <v>1</v>
      </c>
      <c r="F178" s="171" t="s">
        <v>207</v>
      </c>
      <c r="H178" s="172">
        <v>14.715</v>
      </c>
      <c r="I178" s="173"/>
      <c r="L178" s="169"/>
      <c r="M178" s="174"/>
      <c r="N178" s="175"/>
      <c r="O178" s="175"/>
      <c r="P178" s="175"/>
      <c r="Q178" s="175"/>
      <c r="R178" s="175"/>
      <c r="S178" s="175"/>
      <c r="T178" s="176"/>
      <c r="AT178" s="177" t="s">
        <v>134</v>
      </c>
      <c r="AU178" s="177" t="s">
        <v>79</v>
      </c>
      <c r="AV178" s="13" t="s">
        <v>79</v>
      </c>
      <c r="AW178" s="13" t="s">
        <v>27</v>
      </c>
      <c r="AX178" s="13" t="s">
        <v>70</v>
      </c>
      <c r="AY178" s="177" t="s">
        <v>118</v>
      </c>
    </row>
    <row r="179" spans="2:51" s="13" customFormat="1" x14ac:dyDescent="0.2">
      <c r="B179" s="169"/>
      <c r="D179" s="170" t="s">
        <v>134</v>
      </c>
      <c r="E179" s="177" t="s">
        <v>1</v>
      </c>
      <c r="F179" s="171" t="s">
        <v>208</v>
      </c>
      <c r="H179" s="172">
        <v>76.977000000000004</v>
      </c>
      <c r="I179" s="173"/>
      <c r="L179" s="169"/>
      <c r="M179" s="174"/>
      <c r="N179" s="175"/>
      <c r="O179" s="175"/>
      <c r="P179" s="175"/>
      <c r="Q179" s="175"/>
      <c r="R179" s="175"/>
      <c r="S179" s="175"/>
      <c r="T179" s="176"/>
      <c r="AT179" s="177" t="s">
        <v>134</v>
      </c>
      <c r="AU179" s="177" t="s">
        <v>79</v>
      </c>
      <c r="AV179" s="13" t="s">
        <v>79</v>
      </c>
      <c r="AW179" s="13" t="s">
        <v>27</v>
      </c>
      <c r="AX179" s="13" t="s">
        <v>70</v>
      </c>
      <c r="AY179" s="177" t="s">
        <v>118</v>
      </c>
    </row>
    <row r="180" spans="2:51" s="13" customFormat="1" x14ac:dyDescent="0.2">
      <c r="B180" s="169"/>
      <c r="D180" s="170" t="s">
        <v>134</v>
      </c>
      <c r="E180" s="177" t="s">
        <v>1</v>
      </c>
      <c r="F180" s="171" t="s">
        <v>209</v>
      </c>
      <c r="H180" s="172">
        <v>76.638999999999996</v>
      </c>
      <c r="I180" s="173"/>
      <c r="L180" s="169"/>
      <c r="M180" s="174"/>
      <c r="N180" s="175"/>
      <c r="O180" s="175"/>
      <c r="P180" s="175"/>
      <c r="Q180" s="175"/>
      <c r="R180" s="175"/>
      <c r="S180" s="175"/>
      <c r="T180" s="176"/>
      <c r="AT180" s="177" t="s">
        <v>134</v>
      </c>
      <c r="AU180" s="177" t="s">
        <v>79</v>
      </c>
      <c r="AV180" s="13" t="s">
        <v>79</v>
      </c>
      <c r="AW180" s="13" t="s">
        <v>27</v>
      </c>
      <c r="AX180" s="13" t="s">
        <v>70</v>
      </c>
      <c r="AY180" s="177" t="s">
        <v>118</v>
      </c>
    </row>
    <row r="181" spans="2:51" s="13" customFormat="1" x14ac:dyDescent="0.2">
      <c r="B181" s="169"/>
      <c r="D181" s="170" t="s">
        <v>134</v>
      </c>
      <c r="E181" s="177" t="s">
        <v>1</v>
      </c>
      <c r="F181" s="171" t="s">
        <v>210</v>
      </c>
      <c r="H181" s="172">
        <v>14.31</v>
      </c>
      <c r="I181" s="173"/>
      <c r="L181" s="169"/>
      <c r="M181" s="174"/>
      <c r="N181" s="175"/>
      <c r="O181" s="175"/>
      <c r="P181" s="175"/>
      <c r="Q181" s="175"/>
      <c r="R181" s="175"/>
      <c r="S181" s="175"/>
      <c r="T181" s="176"/>
      <c r="AT181" s="177" t="s">
        <v>134</v>
      </c>
      <c r="AU181" s="177" t="s">
        <v>79</v>
      </c>
      <c r="AV181" s="13" t="s">
        <v>79</v>
      </c>
      <c r="AW181" s="13" t="s">
        <v>27</v>
      </c>
      <c r="AX181" s="13" t="s">
        <v>70</v>
      </c>
      <c r="AY181" s="177" t="s">
        <v>118</v>
      </c>
    </row>
    <row r="182" spans="2:51" s="13" customFormat="1" x14ac:dyDescent="0.2">
      <c r="B182" s="169"/>
      <c r="D182" s="170" t="s">
        <v>134</v>
      </c>
      <c r="E182" s="177" t="s">
        <v>1</v>
      </c>
      <c r="F182" s="171" t="s">
        <v>211</v>
      </c>
      <c r="H182" s="172">
        <v>77.778000000000006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7" t="s">
        <v>134</v>
      </c>
      <c r="AU182" s="177" t="s">
        <v>79</v>
      </c>
      <c r="AV182" s="13" t="s">
        <v>79</v>
      </c>
      <c r="AW182" s="13" t="s">
        <v>27</v>
      </c>
      <c r="AX182" s="13" t="s">
        <v>70</v>
      </c>
      <c r="AY182" s="177" t="s">
        <v>118</v>
      </c>
    </row>
    <row r="183" spans="2:51" s="13" customFormat="1" x14ac:dyDescent="0.2">
      <c r="B183" s="169"/>
      <c r="D183" s="170" t="s">
        <v>134</v>
      </c>
      <c r="E183" s="177" t="s">
        <v>1</v>
      </c>
      <c r="F183" s="171" t="s">
        <v>212</v>
      </c>
      <c r="H183" s="172">
        <v>51.3</v>
      </c>
      <c r="I183" s="173"/>
      <c r="L183" s="169"/>
      <c r="M183" s="174"/>
      <c r="N183" s="175"/>
      <c r="O183" s="175"/>
      <c r="P183" s="175"/>
      <c r="Q183" s="175"/>
      <c r="R183" s="175"/>
      <c r="S183" s="175"/>
      <c r="T183" s="176"/>
      <c r="AT183" s="177" t="s">
        <v>134</v>
      </c>
      <c r="AU183" s="177" t="s">
        <v>79</v>
      </c>
      <c r="AV183" s="13" t="s">
        <v>79</v>
      </c>
      <c r="AW183" s="13" t="s">
        <v>27</v>
      </c>
      <c r="AX183" s="13" t="s">
        <v>70</v>
      </c>
      <c r="AY183" s="177" t="s">
        <v>118</v>
      </c>
    </row>
    <row r="184" spans="2:51" s="14" customFormat="1" x14ac:dyDescent="0.2">
      <c r="B184" s="178"/>
      <c r="D184" s="170" t="s">
        <v>134</v>
      </c>
      <c r="E184" s="179" t="s">
        <v>1</v>
      </c>
      <c r="F184" s="180" t="s">
        <v>170</v>
      </c>
      <c r="H184" s="181">
        <v>469.03300000000002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134</v>
      </c>
      <c r="AU184" s="179" t="s">
        <v>79</v>
      </c>
      <c r="AV184" s="14" t="s">
        <v>130</v>
      </c>
      <c r="AW184" s="14" t="s">
        <v>27</v>
      </c>
      <c r="AX184" s="14" t="s">
        <v>70</v>
      </c>
      <c r="AY184" s="179" t="s">
        <v>118</v>
      </c>
    </row>
    <row r="185" spans="2:51" s="13" customFormat="1" x14ac:dyDescent="0.2">
      <c r="B185" s="169"/>
      <c r="D185" s="170" t="s">
        <v>134</v>
      </c>
      <c r="E185" s="177" t="s">
        <v>1</v>
      </c>
      <c r="F185" s="171" t="s">
        <v>213</v>
      </c>
      <c r="H185" s="172">
        <v>77.430000000000007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7" t="s">
        <v>134</v>
      </c>
      <c r="AU185" s="177" t="s">
        <v>79</v>
      </c>
      <c r="AV185" s="13" t="s">
        <v>79</v>
      </c>
      <c r="AW185" s="13" t="s">
        <v>27</v>
      </c>
      <c r="AX185" s="13" t="s">
        <v>70</v>
      </c>
      <c r="AY185" s="177" t="s">
        <v>118</v>
      </c>
    </row>
    <row r="186" spans="2:51" s="13" customFormat="1" x14ac:dyDescent="0.2">
      <c r="B186" s="169"/>
      <c r="D186" s="170" t="s">
        <v>134</v>
      </c>
      <c r="E186" s="177" t="s">
        <v>1</v>
      </c>
      <c r="F186" s="171" t="s">
        <v>214</v>
      </c>
      <c r="H186" s="172">
        <v>14.31</v>
      </c>
      <c r="I186" s="173"/>
      <c r="L186" s="169"/>
      <c r="M186" s="174"/>
      <c r="N186" s="175"/>
      <c r="O186" s="175"/>
      <c r="P186" s="175"/>
      <c r="Q186" s="175"/>
      <c r="R186" s="175"/>
      <c r="S186" s="175"/>
      <c r="T186" s="176"/>
      <c r="AT186" s="177" t="s">
        <v>134</v>
      </c>
      <c r="AU186" s="177" t="s">
        <v>79</v>
      </c>
      <c r="AV186" s="13" t="s">
        <v>79</v>
      </c>
      <c r="AW186" s="13" t="s">
        <v>27</v>
      </c>
      <c r="AX186" s="13" t="s">
        <v>70</v>
      </c>
      <c r="AY186" s="177" t="s">
        <v>118</v>
      </c>
    </row>
    <row r="187" spans="2:51" s="13" customFormat="1" x14ac:dyDescent="0.2">
      <c r="B187" s="169"/>
      <c r="D187" s="170" t="s">
        <v>134</v>
      </c>
      <c r="E187" s="177" t="s">
        <v>1</v>
      </c>
      <c r="F187" s="171" t="s">
        <v>215</v>
      </c>
      <c r="H187" s="172">
        <v>77.168999999999997</v>
      </c>
      <c r="I187" s="173"/>
      <c r="L187" s="169"/>
      <c r="M187" s="174"/>
      <c r="N187" s="175"/>
      <c r="O187" s="175"/>
      <c r="P187" s="175"/>
      <c r="Q187" s="175"/>
      <c r="R187" s="175"/>
      <c r="S187" s="175"/>
      <c r="T187" s="176"/>
      <c r="AT187" s="177" t="s">
        <v>134</v>
      </c>
      <c r="AU187" s="177" t="s">
        <v>79</v>
      </c>
      <c r="AV187" s="13" t="s">
        <v>79</v>
      </c>
      <c r="AW187" s="13" t="s">
        <v>27</v>
      </c>
      <c r="AX187" s="13" t="s">
        <v>70</v>
      </c>
      <c r="AY187" s="177" t="s">
        <v>118</v>
      </c>
    </row>
    <row r="188" spans="2:51" s="13" customFormat="1" x14ac:dyDescent="0.2">
      <c r="B188" s="169"/>
      <c r="D188" s="170" t="s">
        <v>134</v>
      </c>
      <c r="E188" s="177" t="s">
        <v>1</v>
      </c>
      <c r="F188" s="171" t="s">
        <v>216</v>
      </c>
      <c r="H188" s="172">
        <v>14.364000000000001</v>
      </c>
      <c r="I188" s="173"/>
      <c r="L188" s="169"/>
      <c r="M188" s="174"/>
      <c r="N188" s="175"/>
      <c r="O188" s="175"/>
      <c r="P188" s="175"/>
      <c r="Q188" s="175"/>
      <c r="R188" s="175"/>
      <c r="S188" s="175"/>
      <c r="T188" s="176"/>
      <c r="AT188" s="177" t="s">
        <v>134</v>
      </c>
      <c r="AU188" s="177" t="s">
        <v>79</v>
      </c>
      <c r="AV188" s="13" t="s">
        <v>79</v>
      </c>
      <c r="AW188" s="13" t="s">
        <v>27</v>
      </c>
      <c r="AX188" s="13" t="s">
        <v>70</v>
      </c>
      <c r="AY188" s="177" t="s">
        <v>118</v>
      </c>
    </row>
    <row r="189" spans="2:51" s="13" customFormat="1" x14ac:dyDescent="0.2">
      <c r="B189" s="169"/>
      <c r="D189" s="170" t="s">
        <v>134</v>
      </c>
      <c r="E189" s="177" t="s">
        <v>1</v>
      </c>
      <c r="F189" s="171" t="s">
        <v>217</v>
      </c>
      <c r="H189" s="172">
        <v>14.364000000000001</v>
      </c>
      <c r="I189" s="173"/>
      <c r="L189" s="169"/>
      <c r="M189" s="174"/>
      <c r="N189" s="175"/>
      <c r="O189" s="175"/>
      <c r="P189" s="175"/>
      <c r="Q189" s="175"/>
      <c r="R189" s="175"/>
      <c r="S189" s="175"/>
      <c r="T189" s="176"/>
      <c r="AT189" s="177" t="s">
        <v>134</v>
      </c>
      <c r="AU189" s="177" t="s">
        <v>79</v>
      </c>
      <c r="AV189" s="13" t="s">
        <v>79</v>
      </c>
      <c r="AW189" s="13" t="s">
        <v>27</v>
      </c>
      <c r="AX189" s="13" t="s">
        <v>70</v>
      </c>
      <c r="AY189" s="177" t="s">
        <v>118</v>
      </c>
    </row>
    <row r="190" spans="2:51" s="13" customFormat="1" x14ac:dyDescent="0.2">
      <c r="B190" s="169"/>
      <c r="D190" s="170" t="s">
        <v>134</v>
      </c>
      <c r="E190" s="177" t="s">
        <v>1</v>
      </c>
      <c r="F190" s="171" t="s">
        <v>218</v>
      </c>
      <c r="H190" s="172">
        <v>76.540000000000006</v>
      </c>
      <c r="I190" s="173"/>
      <c r="L190" s="169"/>
      <c r="M190" s="174"/>
      <c r="N190" s="175"/>
      <c r="O190" s="175"/>
      <c r="P190" s="175"/>
      <c r="Q190" s="175"/>
      <c r="R190" s="175"/>
      <c r="S190" s="175"/>
      <c r="T190" s="176"/>
      <c r="AT190" s="177" t="s">
        <v>134</v>
      </c>
      <c r="AU190" s="177" t="s">
        <v>79</v>
      </c>
      <c r="AV190" s="13" t="s">
        <v>79</v>
      </c>
      <c r="AW190" s="13" t="s">
        <v>27</v>
      </c>
      <c r="AX190" s="13" t="s">
        <v>70</v>
      </c>
      <c r="AY190" s="177" t="s">
        <v>118</v>
      </c>
    </row>
    <row r="191" spans="2:51" s="13" customFormat="1" x14ac:dyDescent="0.2">
      <c r="B191" s="169"/>
      <c r="D191" s="170" t="s">
        <v>134</v>
      </c>
      <c r="E191" s="177" t="s">
        <v>1</v>
      </c>
      <c r="F191" s="171" t="s">
        <v>219</v>
      </c>
      <c r="H191" s="172">
        <v>51.91</v>
      </c>
      <c r="I191" s="173"/>
      <c r="L191" s="169"/>
      <c r="M191" s="174"/>
      <c r="N191" s="175"/>
      <c r="O191" s="175"/>
      <c r="P191" s="175"/>
      <c r="Q191" s="175"/>
      <c r="R191" s="175"/>
      <c r="S191" s="175"/>
      <c r="T191" s="176"/>
      <c r="AT191" s="177" t="s">
        <v>134</v>
      </c>
      <c r="AU191" s="177" t="s">
        <v>79</v>
      </c>
      <c r="AV191" s="13" t="s">
        <v>79</v>
      </c>
      <c r="AW191" s="13" t="s">
        <v>27</v>
      </c>
      <c r="AX191" s="13" t="s">
        <v>70</v>
      </c>
      <c r="AY191" s="177" t="s">
        <v>118</v>
      </c>
    </row>
    <row r="192" spans="2:51" s="13" customFormat="1" x14ac:dyDescent="0.2">
      <c r="B192" s="169"/>
      <c r="D192" s="170" t="s">
        <v>134</v>
      </c>
      <c r="E192" s="177" t="s">
        <v>1</v>
      </c>
      <c r="F192" s="171" t="s">
        <v>220</v>
      </c>
      <c r="H192" s="172">
        <v>32.368000000000002</v>
      </c>
      <c r="I192" s="173"/>
      <c r="L192" s="169"/>
      <c r="M192" s="174"/>
      <c r="N192" s="175"/>
      <c r="O192" s="175"/>
      <c r="P192" s="175"/>
      <c r="Q192" s="175"/>
      <c r="R192" s="175"/>
      <c r="S192" s="175"/>
      <c r="T192" s="176"/>
      <c r="AT192" s="177" t="s">
        <v>134</v>
      </c>
      <c r="AU192" s="177" t="s">
        <v>79</v>
      </c>
      <c r="AV192" s="13" t="s">
        <v>79</v>
      </c>
      <c r="AW192" s="13" t="s">
        <v>27</v>
      </c>
      <c r="AX192" s="13" t="s">
        <v>70</v>
      </c>
      <c r="AY192" s="177" t="s">
        <v>118</v>
      </c>
    </row>
    <row r="193" spans="1:65" s="13" customFormat="1" x14ac:dyDescent="0.2">
      <c r="B193" s="169"/>
      <c r="D193" s="170" t="s">
        <v>134</v>
      </c>
      <c r="E193" s="177" t="s">
        <v>1</v>
      </c>
      <c r="F193" s="171" t="s">
        <v>221</v>
      </c>
      <c r="H193" s="172">
        <v>50.981999999999999</v>
      </c>
      <c r="I193" s="173"/>
      <c r="L193" s="169"/>
      <c r="M193" s="174"/>
      <c r="N193" s="175"/>
      <c r="O193" s="175"/>
      <c r="P193" s="175"/>
      <c r="Q193" s="175"/>
      <c r="R193" s="175"/>
      <c r="S193" s="175"/>
      <c r="T193" s="176"/>
      <c r="AT193" s="177" t="s">
        <v>134</v>
      </c>
      <c r="AU193" s="177" t="s">
        <v>79</v>
      </c>
      <c r="AV193" s="13" t="s">
        <v>79</v>
      </c>
      <c r="AW193" s="13" t="s">
        <v>27</v>
      </c>
      <c r="AX193" s="13" t="s">
        <v>70</v>
      </c>
      <c r="AY193" s="177" t="s">
        <v>118</v>
      </c>
    </row>
    <row r="194" spans="1:65" s="14" customFormat="1" x14ac:dyDescent="0.2">
      <c r="B194" s="178"/>
      <c r="D194" s="170" t="s">
        <v>134</v>
      </c>
      <c r="E194" s="179" t="s">
        <v>1</v>
      </c>
      <c r="F194" s="180" t="s">
        <v>180</v>
      </c>
      <c r="H194" s="181">
        <v>409.43700000000001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134</v>
      </c>
      <c r="AU194" s="179" t="s">
        <v>79</v>
      </c>
      <c r="AV194" s="14" t="s">
        <v>130</v>
      </c>
      <c r="AW194" s="14" t="s">
        <v>27</v>
      </c>
      <c r="AX194" s="14" t="s">
        <v>70</v>
      </c>
      <c r="AY194" s="179" t="s">
        <v>118</v>
      </c>
    </row>
    <row r="195" spans="1:65" s="15" customFormat="1" x14ac:dyDescent="0.2">
      <c r="B195" s="186"/>
      <c r="D195" s="170" t="s">
        <v>134</v>
      </c>
      <c r="E195" s="187" t="s">
        <v>80</v>
      </c>
      <c r="F195" s="188" t="s">
        <v>181</v>
      </c>
      <c r="H195" s="189">
        <v>944.66899999999998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134</v>
      </c>
      <c r="AU195" s="187" t="s">
        <v>79</v>
      </c>
      <c r="AV195" s="15" t="s">
        <v>125</v>
      </c>
      <c r="AW195" s="15" t="s">
        <v>27</v>
      </c>
      <c r="AX195" s="15" t="s">
        <v>75</v>
      </c>
      <c r="AY195" s="187" t="s">
        <v>118</v>
      </c>
    </row>
    <row r="196" spans="1:65" s="2" customFormat="1" ht="62.65" customHeight="1" x14ac:dyDescent="0.2">
      <c r="A196" s="32"/>
      <c r="B196" s="120"/>
      <c r="C196" s="194" t="s">
        <v>222</v>
      </c>
      <c r="D196" s="194" t="s">
        <v>186</v>
      </c>
      <c r="E196" s="195" t="s">
        <v>223</v>
      </c>
      <c r="F196" s="196" t="s">
        <v>224</v>
      </c>
      <c r="G196" s="197" t="s">
        <v>195</v>
      </c>
      <c r="H196" s="198">
        <v>991.90200000000004</v>
      </c>
      <c r="I196" s="199"/>
      <c r="J196" s="200">
        <f>ROUND(I196*H196,2)</f>
        <v>0</v>
      </c>
      <c r="K196" s="201"/>
      <c r="L196" s="202"/>
      <c r="M196" s="203" t="s">
        <v>1</v>
      </c>
      <c r="N196" s="204" t="s">
        <v>36</v>
      </c>
      <c r="O196" s="58"/>
      <c r="P196" s="165">
        <f>O196*H196</f>
        <v>0</v>
      </c>
      <c r="Q196" s="165">
        <v>3.0000000000000001E-3</v>
      </c>
      <c r="R196" s="165">
        <f>Q196*H196</f>
        <v>2.9757060000000002</v>
      </c>
      <c r="S196" s="165">
        <v>0</v>
      </c>
      <c r="T196" s="16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7" t="s">
        <v>189</v>
      </c>
      <c r="AT196" s="167" t="s">
        <v>186</v>
      </c>
      <c r="AU196" s="167" t="s">
        <v>79</v>
      </c>
      <c r="AY196" s="17" t="s">
        <v>118</v>
      </c>
      <c r="BE196" s="168">
        <f>IF(N196="základná",J196,0)</f>
        <v>0</v>
      </c>
      <c r="BF196" s="168">
        <f>IF(N196="znížená",J196,0)</f>
        <v>0</v>
      </c>
      <c r="BG196" s="168">
        <f>IF(N196="zákl. prenesená",J196,0)</f>
        <v>0</v>
      </c>
      <c r="BH196" s="168">
        <f>IF(N196="zníž. prenesená",J196,0)</f>
        <v>0</v>
      </c>
      <c r="BI196" s="168">
        <f>IF(N196="nulová",J196,0)</f>
        <v>0</v>
      </c>
      <c r="BJ196" s="17" t="s">
        <v>79</v>
      </c>
      <c r="BK196" s="168">
        <f>ROUND(I196*H196,2)</f>
        <v>0</v>
      </c>
      <c r="BL196" s="17" t="s">
        <v>156</v>
      </c>
      <c r="BM196" s="167" t="s">
        <v>225</v>
      </c>
    </row>
    <row r="197" spans="1:65" s="13" customFormat="1" x14ac:dyDescent="0.2">
      <c r="B197" s="169"/>
      <c r="D197" s="170" t="s">
        <v>134</v>
      </c>
      <c r="F197" s="171" t="s">
        <v>226</v>
      </c>
      <c r="H197" s="172">
        <v>991.90200000000004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7" t="s">
        <v>134</v>
      </c>
      <c r="AU197" s="177" t="s">
        <v>79</v>
      </c>
      <c r="AV197" s="13" t="s">
        <v>79</v>
      </c>
      <c r="AW197" s="13" t="s">
        <v>3</v>
      </c>
      <c r="AX197" s="13" t="s">
        <v>75</v>
      </c>
      <c r="AY197" s="177" t="s">
        <v>118</v>
      </c>
    </row>
    <row r="198" spans="1:65" s="2" customFormat="1" ht="24.2" customHeight="1" x14ac:dyDescent="0.2">
      <c r="A198" s="32"/>
      <c r="B198" s="120"/>
      <c r="C198" s="155" t="s">
        <v>227</v>
      </c>
      <c r="D198" s="155" t="s">
        <v>121</v>
      </c>
      <c r="E198" s="156" t="s">
        <v>228</v>
      </c>
      <c r="F198" s="157" t="s">
        <v>229</v>
      </c>
      <c r="G198" s="158" t="s">
        <v>195</v>
      </c>
      <c r="H198" s="159">
        <v>43.631999999999998</v>
      </c>
      <c r="I198" s="160"/>
      <c r="J198" s="161">
        <f>ROUND(I198*H198,2)</f>
        <v>0</v>
      </c>
      <c r="K198" s="162"/>
      <c r="L198" s="33"/>
      <c r="M198" s="163" t="s">
        <v>1</v>
      </c>
      <c r="N198" s="164" t="s">
        <v>36</v>
      </c>
      <c r="O198" s="58"/>
      <c r="P198" s="165">
        <f>O198*H198</f>
        <v>0</v>
      </c>
      <c r="Q198" s="165">
        <v>0</v>
      </c>
      <c r="R198" s="165">
        <f>Q198*H198</f>
        <v>0</v>
      </c>
      <c r="S198" s="165">
        <v>1E-3</v>
      </c>
      <c r="T198" s="166">
        <f>S198*H198</f>
        <v>4.3631999999999997E-2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7" t="s">
        <v>156</v>
      </c>
      <c r="AT198" s="167" t="s">
        <v>121</v>
      </c>
      <c r="AU198" s="167" t="s">
        <v>79</v>
      </c>
      <c r="AY198" s="17" t="s">
        <v>118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7" t="s">
        <v>79</v>
      </c>
      <c r="BK198" s="168">
        <f>ROUND(I198*H198,2)</f>
        <v>0</v>
      </c>
      <c r="BL198" s="17" t="s">
        <v>156</v>
      </c>
      <c r="BM198" s="167" t="s">
        <v>230</v>
      </c>
    </row>
    <row r="199" spans="1:65" s="13" customFormat="1" x14ac:dyDescent="0.2">
      <c r="B199" s="169"/>
      <c r="D199" s="170" t="s">
        <v>134</v>
      </c>
      <c r="E199" s="177" t="s">
        <v>1</v>
      </c>
      <c r="F199" s="171" t="s">
        <v>204</v>
      </c>
      <c r="H199" s="172">
        <v>14.634</v>
      </c>
      <c r="I199" s="173"/>
      <c r="L199" s="169"/>
      <c r="M199" s="174"/>
      <c r="N199" s="175"/>
      <c r="O199" s="175"/>
      <c r="P199" s="175"/>
      <c r="Q199" s="175"/>
      <c r="R199" s="175"/>
      <c r="S199" s="175"/>
      <c r="T199" s="176"/>
      <c r="AT199" s="177" t="s">
        <v>134</v>
      </c>
      <c r="AU199" s="177" t="s">
        <v>79</v>
      </c>
      <c r="AV199" s="13" t="s">
        <v>79</v>
      </c>
      <c r="AW199" s="13" t="s">
        <v>27</v>
      </c>
      <c r="AX199" s="13" t="s">
        <v>70</v>
      </c>
      <c r="AY199" s="177" t="s">
        <v>118</v>
      </c>
    </row>
    <row r="200" spans="1:65" s="13" customFormat="1" x14ac:dyDescent="0.2">
      <c r="B200" s="169"/>
      <c r="D200" s="170" t="s">
        <v>134</v>
      </c>
      <c r="E200" s="177" t="s">
        <v>1</v>
      </c>
      <c r="F200" s="171" t="s">
        <v>206</v>
      </c>
      <c r="H200" s="172">
        <v>14.634</v>
      </c>
      <c r="I200" s="173"/>
      <c r="L200" s="169"/>
      <c r="M200" s="174"/>
      <c r="N200" s="175"/>
      <c r="O200" s="175"/>
      <c r="P200" s="175"/>
      <c r="Q200" s="175"/>
      <c r="R200" s="175"/>
      <c r="S200" s="175"/>
      <c r="T200" s="176"/>
      <c r="AT200" s="177" t="s">
        <v>134</v>
      </c>
      <c r="AU200" s="177" t="s">
        <v>79</v>
      </c>
      <c r="AV200" s="13" t="s">
        <v>79</v>
      </c>
      <c r="AW200" s="13" t="s">
        <v>27</v>
      </c>
      <c r="AX200" s="13" t="s">
        <v>70</v>
      </c>
      <c r="AY200" s="177" t="s">
        <v>118</v>
      </c>
    </row>
    <row r="201" spans="1:65" s="13" customFormat="1" x14ac:dyDescent="0.2">
      <c r="B201" s="169"/>
      <c r="D201" s="170" t="s">
        <v>134</v>
      </c>
      <c r="E201" s="177" t="s">
        <v>1</v>
      </c>
      <c r="F201" s="171" t="s">
        <v>216</v>
      </c>
      <c r="H201" s="172">
        <v>14.364000000000001</v>
      </c>
      <c r="I201" s="173"/>
      <c r="L201" s="169"/>
      <c r="M201" s="174"/>
      <c r="N201" s="175"/>
      <c r="O201" s="175"/>
      <c r="P201" s="175"/>
      <c r="Q201" s="175"/>
      <c r="R201" s="175"/>
      <c r="S201" s="175"/>
      <c r="T201" s="176"/>
      <c r="AT201" s="177" t="s">
        <v>134</v>
      </c>
      <c r="AU201" s="177" t="s">
        <v>79</v>
      </c>
      <c r="AV201" s="13" t="s">
        <v>79</v>
      </c>
      <c r="AW201" s="13" t="s">
        <v>27</v>
      </c>
      <c r="AX201" s="13" t="s">
        <v>70</v>
      </c>
      <c r="AY201" s="177" t="s">
        <v>118</v>
      </c>
    </row>
    <row r="202" spans="1:65" s="14" customFormat="1" x14ac:dyDescent="0.2">
      <c r="B202" s="178"/>
      <c r="D202" s="170" t="s">
        <v>134</v>
      </c>
      <c r="E202" s="179" t="s">
        <v>1</v>
      </c>
      <c r="F202" s="180" t="s">
        <v>231</v>
      </c>
      <c r="H202" s="181">
        <v>43.631999999999998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79" t="s">
        <v>134</v>
      </c>
      <c r="AU202" s="179" t="s">
        <v>79</v>
      </c>
      <c r="AV202" s="14" t="s">
        <v>130</v>
      </c>
      <c r="AW202" s="14" t="s">
        <v>27</v>
      </c>
      <c r="AX202" s="14" t="s">
        <v>70</v>
      </c>
      <c r="AY202" s="179" t="s">
        <v>118</v>
      </c>
    </row>
    <row r="203" spans="1:65" s="15" customFormat="1" x14ac:dyDescent="0.2">
      <c r="B203" s="186"/>
      <c r="D203" s="170" t="s">
        <v>134</v>
      </c>
      <c r="E203" s="187" t="s">
        <v>1</v>
      </c>
      <c r="F203" s="188" t="s">
        <v>181</v>
      </c>
      <c r="H203" s="189">
        <v>43.631999999999998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134</v>
      </c>
      <c r="AU203" s="187" t="s">
        <v>79</v>
      </c>
      <c r="AV203" s="15" t="s">
        <v>125</v>
      </c>
      <c r="AW203" s="15" t="s">
        <v>27</v>
      </c>
      <c r="AX203" s="15" t="s">
        <v>75</v>
      </c>
      <c r="AY203" s="187" t="s">
        <v>118</v>
      </c>
    </row>
    <row r="204" spans="1:65" s="2" customFormat="1" ht="14.45" customHeight="1" x14ac:dyDescent="0.2">
      <c r="A204" s="32"/>
      <c r="B204" s="120"/>
      <c r="C204" s="155" t="s">
        <v>232</v>
      </c>
      <c r="D204" s="155" t="s">
        <v>121</v>
      </c>
      <c r="E204" s="156" t="s">
        <v>233</v>
      </c>
      <c r="F204" s="157" t="s">
        <v>234</v>
      </c>
      <c r="G204" s="158" t="s">
        <v>195</v>
      </c>
      <c r="H204" s="159">
        <v>944.66899999999998</v>
      </c>
      <c r="I204" s="160"/>
      <c r="J204" s="161">
        <f>ROUND(I204*H204,2)</f>
        <v>0</v>
      </c>
      <c r="K204" s="162"/>
      <c r="L204" s="33"/>
      <c r="M204" s="163" t="s">
        <v>1</v>
      </c>
      <c r="N204" s="164" t="s">
        <v>36</v>
      </c>
      <c r="O204" s="58"/>
      <c r="P204" s="165">
        <f>O204*H204</f>
        <v>0</v>
      </c>
      <c r="Q204" s="165">
        <v>0</v>
      </c>
      <c r="R204" s="165">
        <f>Q204*H204</f>
        <v>0</v>
      </c>
      <c r="S204" s="165">
        <v>0</v>
      </c>
      <c r="T204" s="16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7" t="s">
        <v>156</v>
      </c>
      <c r="AT204" s="167" t="s">
        <v>121</v>
      </c>
      <c r="AU204" s="167" t="s">
        <v>79</v>
      </c>
      <c r="AY204" s="17" t="s">
        <v>118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7" t="s">
        <v>79</v>
      </c>
      <c r="BK204" s="168">
        <f>ROUND(I204*H204,2)</f>
        <v>0</v>
      </c>
      <c r="BL204" s="17" t="s">
        <v>156</v>
      </c>
      <c r="BM204" s="167" t="s">
        <v>235</v>
      </c>
    </row>
    <row r="205" spans="1:65" s="13" customFormat="1" x14ac:dyDescent="0.2">
      <c r="B205" s="169"/>
      <c r="D205" s="170" t="s">
        <v>134</v>
      </c>
      <c r="E205" s="177" t="s">
        <v>1</v>
      </c>
      <c r="F205" s="171" t="s">
        <v>80</v>
      </c>
      <c r="H205" s="172">
        <v>944.66899999999998</v>
      </c>
      <c r="I205" s="173"/>
      <c r="L205" s="169"/>
      <c r="M205" s="174"/>
      <c r="N205" s="175"/>
      <c r="O205" s="175"/>
      <c r="P205" s="175"/>
      <c r="Q205" s="175"/>
      <c r="R205" s="175"/>
      <c r="S205" s="175"/>
      <c r="T205" s="176"/>
      <c r="AT205" s="177" t="s">
        <v>134</v>
      </c>
      <c r="AU205" s="177" t="s">
        <v>79</v>
      </c>
      <c r="AV205" s="13" t="s">
        <v>79</v>
      </c>
      <c r="AW205" s="13" t="s">
        <v>27</v>
      </c>
      <c r="AX205" s="13" t="s">
        <v>75</v>
      </c>
      <c r="AY205" s="177" t="s">
        <v>118</v>
      </c>
    </row>
    <row r="206" spans="1:65" s="2" customFormat="1" ht="24.2" customHeight="1" x14ac:dyDescent="0.2">
      <c r="A206" s="32"/>
      <c r="B206" s="120"/>
      <c r="C206" s="155" t="s">
        <v>236</v>
      </c>
      <c r="D206" s="155" t="s">
        <v>121</v>
      </c>
      <c r="E206" s="156" t="s">
        <v>237</v>
      </c>
      <c r="F206" s="157" t="s">
        <v>238</v>
      </c>
      <c r="G206" s="158" t="s">
        <v>195</v>
      </c>
      <c r="H206" s="159">
        <v>944.66899999999998</v>
      </c>
      <c r="I206" s="160"/>
      <c r="J206" s="161">
        <f>ROUND(I206*H206,2)</f>
        <v>0</v>
      </c>
      <c r="K206" s="162"/>
      <c r="L206" s="33"/>
      <c r="M206" s="163" t="s">
        <v>1</v>
      </c>
      <c r="N206" s="164" t="s">
        <v>36</v>
      </c>
      <c r="O206" s="58"/>
      <c r="P206" s="165">
        <f>O206*H206</f>
        <v>0</v>
      </c>
      <c r="Q206" s="165">
        <v>8.0000000000000007E-5</v>
      </c>
      <c r="R206" s="165">
        <f>Q206*H206</f>
        <v>7.5573520000000005E-2</v>
      </c>
      <c r="S206" s="165">
        <v>0</v>
      </c>
      <c r="T206" s="16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7" t="s">
        <v>156</v>
      </c>
      <c r="AT206" s="167" t="s">
        <v>121</v>
      </c>
      <c r="AU206" s="167" t="s">
        <v>79</v>
      </c>
      <c r="AY206" s="17" t="s">
        <v>118</v>
      </c>
      <c r="BE206" s="168">
        <f>IF(N206="základná",J206,0)</f>
        <v>0</v>
      </c>
      <c r="BF206" s="168">
        <f>IF(N206="znížená",J206,0)</f>
        <v>0</v>
      </c>
      <c r="BG206" s="168">
        <f>IF(N206="zákl. prenesená",J206,0)</f>
        <v>0</v>
      </c>
      <c r="BH206" s="168">
        <f>IF(N206="zníž. prenesená",J206,0)</f>
        <v>0</v>
      </c>
      <c r="BI206" s="168">
        <f>IF(N206="nulová",J206,0)</f>
        <v>0</v>
      </c>
      <c r="BJ206" s="17" t="s">
        <v>79</v>
      </c>
      <c r="BK206" s="168">
        <f>ROUND(I206*H206,2)</f>
        <v>0</v>
      </c>
      <c r="BL206" s="17" t="s">
        <v>156</v>
      </c>
      <c r="BM206" s="167" t="s">
        <v>239</v>
      </c>
    </row>
    <row r="207" spans="1:65" s="13" customFormat="1" x14ac:dyDescent="0.2">
      <c r="B207" s="169"/>
      <c r="D207" s="170" t="s">
        <v>134</v>
      </c>
      <c r="E207" s="177" t="s">
        <v>1</v>
      </c>
      <c r="F207" s="171" t="s">
        <v>80</v>
      </c>
      <c r="H207" s="172">
        <v>944.66899999999998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7" t="s">
        <v>134</v>
      </c>
      <c r="AU207" s="177" t="s">
        <v>79</v>
      </c>
      <c r="AV207" s="13" t="s">
        <v>79</v>
      </c>
      <c r="AW207" s="13" t="s">
        <v>27</v>
      </c>
      <c r="AX207" s="13" t="s">
        <v>75</v>
      </c>
      <c r="AY207" s="177" t="s">
        <v>118</v>
      </c>
    </row>
    <row r="208" spans="1:65" s="2" customFormat="1" ht="14.45" customHeight="1" x14ac:dyDescent="0.2">
      <c r="A208" s="32"/>
      <c r="B208" s="120"/>
      <c r="C208" s="155" t="s">
        <v>156</v>
      </c>
      <c r="D208" s="155" t="s">
        <v>121</v>
      </c>
      <c r="E208" s="156" t="s">
        <v>240</v>
      </c>
      <c r="F208" s="157" t="s">
        <v>241</v>
      </c>
      <c r="G208" s="158" t="s">
        <v>195</v>
      </c>
      <c r="H208" s="159">
        <v>944.66899999999998</v>
      </c>
      <c r="I208" s="160"/>
      <c r="J208" s="161">
        <f>ROUND(I208*H208,2)</f>
        <v>0</v>
      </c>
      <c r="K208" s="162"/>
      <c r="L208" s="33"/>
      <c r="M208" s="163" t="s">
        <v>1</v>
      </c>
      <c r="N208" s="164" t="s">
        <v>36</v>
      </c>
      <c r="O208" s="58"/>
      <c r="P208" s="165">
        <f>O208*H208</f>
        <v>0</v>
      </c>
      <c r="Q208" s="165">
        <v>4.4999999999999997E-3</v>
      </c>
      <c r="R208" s="165">
        <f>Q208*H208</f>
        <v>4.2510104999999996</v>
      </c>
      <c r="S208" s="165">
        <v>0</v>
      </c>
      <c r="T208" s="16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7" t="s">
        <v>156</v>
      </c>
      <c r="AT208" s="167" t="s">
        <v>121</v>
      </c>
      <c r="AU208" s="167" t="s">
        <v>79</v>
      </c>
      <c r="AY208" s="17" t="s">
        <v>118</v>
      </c>
      <c r="BE208" s="168">
        <f>IF(N208="základná",J208,0)</f>
        <v>0</v>
      </c>
      <c r="BF208" s="168">
        <f>IF(N208="znížená",J208,0)</f>
        <v>0</v>
      </c>
      <c r="BG208" s="168">
        <f>IF(N208="zákl. prenesená",J208,0)</f>
        <v>0</v>
      </c>
      <c r="BH208" s="168">
        <f>IF(N208="zníž. prenesená",J208,0)</f>
        <v>0</v>
      </c>
      <c r="BI208" s="168">
        <f>IF(N208="nulová",J208,0)</f>
        <v>0</v>
      </c>
      <c r="BJ208" s="17" t="s">
        <v>79</v>
      </c>
      <c r="BK208" s="168">
        <f>ROUND(I208*H208,2)</f>
        <v>0</v>
      </c>
      <c r="BL208" s="17" t="s">
        <v>156</v>
      </c>
      <c r="BM208" s="167" t="s">
        <v>242</v>
      </c>
    </row>
    <row r="209" spans="1:65" s="13" customFormat="1" x14ac:dyDescent="0.2">
      <c r="B209" s="169"/>
      <c r="D209" s="170" t="s">
        <v>134</v>
      </c>
      <c r="E209" s="177" t="s">
        <v>1</v>
      </c>
      <c r="F209" s="171" t="s">
        <v>80</v>
      </c>
      <c r="H209" s="172">
        <v>944.66899999999998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7" t="s">
        <v>134</v>
      </c>
      <c r="AU209" s="177" t="s">
        <v>79</v>
      </c>
      <c r="AV209" s="13" t="s">
        <v>79</v>
      </c>
      <c r="AW209" s="13" t="s">
        <v>27</v>
      </c>
      <c r="AX209" s="13" t="s">
        <v>75</v>
      </c>
      <c r="AY209" s="177" t="s">
        <v>118</v>
      </c>
    </row>
    <row r="210" spans="1:65" s="2" customFormat="1" ht="24.2" customHeight="1" x14ac:dyDescent="0.2">
      <c r="A210" s="32"/>
      <c r="B210" s="120"/>
      <c r="C210" s="155" t="s">
        <v>243</v>
      </c>
      <c r="D210" s="155" t="s">
        <v>121</v>
      </c>
      <c r="E210" s="156" t="s">
        <v>244</v>
      </c>
      <c r="F210" s="157" t="s">
        <v>245</v>
      </c>
      <c r="G210" s="158" t="s">
        <v>195</v>
      </c>
      <c r="H210" s="159">
        <v>944.66899999999998</v>
      </c>
      <c r="I210" s="160"/>
      <c r="J210" s="161">
        <f>ROUND(I210*H210,2)</f>
        <v>0</v>
      </c>
      <c r="K210" s="162"/>
      <c r="L210" s="33"/>
      <c r="M210" s="163" t="s">
        <v>1</v>
      </c>
      <c r="N210" s="164" t="s">
        <v>36</v>
      </c>
      <c r="O210" s="58"/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7" t="s">
        <v>156</v>
      </c>
      <c r="AT210" s="167" t="s">
        <v>121</v>
      </c>
      <c r="AU210" s="167" t="s">
        <v>79</v>
      </c>
      <c r="AY210" s="17" t="s">
        <v>118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7" t="s">
        <v>79</v>
      </c>
      <c r="BK210" s="168">
        <f>ROUND(I210*H210,2)</f>
        <v>0</v>
      </c>
      <c r="BL210" s="17" t="s">
        <v>156</v>
      </c>
      <c r="BM210" s="167" t="s">
        <v>246</v>
      </c>
    </row>
    <row r="211" spans="1:65" s="13" customFormat="1" x14ac:dyDescent="0.2">
      <c r="B211" s="169"/>
      <c r="D211" s="170" t="s">
        <v>134</v>
      </c>
      <c r="E211" s="177" t="s">
        <v>1</v>
      </c>
      <c r="F211" s="171" t="s">
        <v>80</v>
      </c>
      <c r="H211" s="172">
        <v>944.66899999999998</v>
      </c>
      <c r="I211" s="173"/>
      <c r="L211" s="169"/>
      <c r="M211" s="174"/>
      <c r="N211" s="175"/>
      <c r="O211" s="175"/>
      <c r="P211" s="175"/>
      <c r="Q211" s="175"/>
      <c r="R211" s="175"/>
      <c r="S211" s="175"/>
      <c r="T211" s="176"/>
      <c r="AT211" s="177" t="s">
        <v>134</v>
      </c>
      <c r="AU211" s="177" t="s">
        <v>79</v>
      </c>
      <c r="AV211" s="13" t="s">
        <v>79</v>
      </c>
      <c r="AW211" s="13" t="s">
        <v>27</v>
      </c>
      <c r="AX211" s="13" t="s">
        <v>75</v>
      </c>
      <c r="AY211" s="177" t="s">
        <v>118</v>
      </c>
    </row>
    <row r="212" spans="1:65" s="2" customFormat="1" ht="24.2" customHeight="1" x14ac:dyDescent="0.2">
      <c r="A212" s="32"/>
      <c r="B212" s="120"/>
      <c r="C212" s="155" t="s">
        <v>247</v>
      </c>
      <c r="D212" s="155" t="s">
        <v>121</v>
      </c>
      <c r="E212" s="156" t="s">
        <v>248</v>
      </c>
      <c r="F212" s="157" t="s">
        <v>249</v>
      </c>
      <c r="G212" s="158" t="s">
        <v>250</v>
      </c>
      <c r="H212" s="205"/>
      <c r="I212" s="160"/>
      <c r="J212" s="161">
        <f>ROUND(I212*H212,2)</f>
        <v>0</v>
      </c>
      <c r="K212" s="162"/>
      <c r="L212" s="33"/>
      <c r="M212" s="206" t="s">
        <v>1</v>
      </c>
      <c r="N212" s="207" t="s">
        <v>36</v>
      </c>
      <c r="O212" s="208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7" t="s">
        <v>156</v>
      </c>
      <c r="AT212" s="167" t="s">
        <v>121</v>
      </c>
      <c r="AU212" s="167" t="s">
        <v>79</v>
      </c>
      <c r="AY212" s="17" t="s">
        <v>118</v>
      </c>
      <c r="BE212" s="168">
        <f>IF(N212="základná",J212,0)</f>
        <v>0</v>
      </c>
      <c r="BF212" s="168">
        <f>IF(N212="znížená",J212,0)</f>
        <v>0</v>
      </c>
      <c r="BG212" s="168">
        <f>IF(N212="zákl. prenesená",J212,0)</f>
        <v>0</v>
      </c>
      <c r="BH212" s="168">
        <f>IF(N212="zníž. prenesená",J212,0)</f>
        <v>0</v>
      </c>
      <c r="BI212" s="168">
        <f>IF(N212="nulová",J212,0)</f>
        <v>0</v>
      </c>
      <c r="BJ212" s="17" t="s">
        <v>79</v>
      </c>
      <c r="BK212" s="168">
        <f>ROUND(I212*H212,2)</f>
        <v>0</v>
      </c>
      <c r="BL212" s="17" t="s">
        <v>156</v>
      </c>
      <c r="BM212" s="167" t="s">
        <v>251</v>
      </c>
    </row>
    <row r="213" spans="1:65" s="2" customFormat="1" ht="6.95" customHeight="1" x14ac:dyDescent="0.2">
      <c r="A213" s="32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33"/>
      <c r="M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</sheetData>
  <autoFilter ref="C125:K212"/>
  <mergeCells count="11">
    <mergeCell ref="L2:V2"/>
    <mergeCell ref="D103:F103"/>
    <mergeCell ref="D104:F104"/>
    <mergeCell ref="D105:F105"/>
    <mergeCell ref="D106:F106"/>
    <mergeCell ref="E118:H118"/>
    <mergeCell ref="E7:H7"/>
    <mergeCell ref="E16:H16"/>
    <mergeCell ref="E25:H25"/>
    <mergeCell ref="E85:H85"/>
    <mergeCell ref="D102:F10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workbookViewId="0">
      <selection activeCell="D7" sqref="D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8"/>
      <c r="C3" s="19"/>
      <c r="D3" s="19"/>
      <c r="E3" s="19"/>
      <c r="F3" s="19"/>
      <c r="G3" s="19"/>
      <c r="H3" s="20"/>
    </row>
    <row r="4" spans="1:8" s="1" customFormat="1" ht="24.95" customHeight="1" x14ac:dyDescent="0.2">
      <c r="B4" s="20"/>
      <c r="C4" s="21" t="s">
        <v>252</v>
      </c>
      <c r="H4" s="20"/>
    </row>
    <row r="5" spans="1:8" s="1" customFormat="1" ht="12" customHeight="1" x14ac:dyDescent="0.2">
      <c r="B5" s="20"/>
      <c r="C5" s="24" t="s">
        <v>12</v>
      </c>
      <c r="D5" s="230" t="s">
        <v>13</v>
      </c>
      <c r="E5" s="226"/>
      <c r="F5" s="226"/>
      <c r="H5" s="20"/>
    </row>
    <row r="6" spans="1:8" s="1" customFormat="1" ht="36.950000000000003" customHeight="1" x14ac:dyDescent="0.2">
      <c r="B6" s="20"/>
      <c r="C6" s="26" t="s">
        <v>15</v>
      </c>
      <c r="D6" s="227" t="s">
        <v>255</v>
      </c>
      <c r="E6" s="226"/>
      <c r="F6" s="226"/>
      <c r="H6" s="20"/>
    </row>
    <row r="7" spans="1:8" s="1" customFormat="1" ht="16.5" customHeight="1" x14ac:dyDescent="0.2">
      <c r="B7" s="20"/>
      <c r="C7" s="27" t="s">
        <v>20</v>
      </c>
      <c r="D7" s="55"/>
      <c r="H7" s="20"/>
    </row>
    <row r="8" spans="1:8" s="2" customFormat="1" ht="10.9" customHeight="1" x14ac:dyDescent="0.2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 x14ac:dyDescent="0.2">
      <c r="A9" s="131"/>
      <c r="B9" s="132"/>
      <c r="C9" s="133" t="s">
        <v>51</v>
      </c>
      <c r="D9" s="134" t="s">
        <v>52</v>
      </c>
      <c r="E9" s="134" t="s">
        <v>106</v>
      </c>
      <c r="F9" s="135" t="s">
        <v>253</v>
      </c>
      <c r="G9" s="131"/>
      <c r="H9" s="132"/>
    </row>
    <row r="10" spans="1:8" s="2" customFormat="1" ht="26.45" customHeight="1" x14ac:dyDescent="0.2">
      <c r="A10" s="32"/>
      <c r="B10" s="33"/>
      <c r="C10" s="211" t="s">
        <v>13</v>
      </c>
      <c r="D10" s="211" t="s">
        <v>255</v>
      </c>
      <c r="E10" s="32"/>
      <c r="F10" s="32"/>
      <c r="G10" s="32"/>
      <c r="H10" s="33"/>
    </row>
    <row r="11" spans="1:8" s="2" customFormat="1" ht="16.899999999999999" customHeight="1" x14ac:dyDescent="0.2">
      <c r="A11" s="32"/>
      <c r="B11" s="33"/>
      <c r="C11" s="212" t="s">
        <v>80</v>
      </c>
      <c r="D11" s="213" t="s">
        <v>1</v>
      </c>
      <c r="E11" s="214" t="s">
        <v>1</v>
      </c>
      <c r="F11" s="215">
        <v>944.66899999999998</v>
      </c>
      <c r="G11" s="32"/>
      <c r="H11" s="33"/>
    </row>
    <row r="12" spans="1:8" s="2" customFormat="1" ht="16.899999999999999" customHeight="1" x14ac:dyDescent="0.2">
      <c r="A12" s="32"/>
      <c r="B12" s="33"/>
      <c r="C12" s="216" t="s">
        <v>1</v>
      </c>
      <c r="D12" s="216" t="s">
        <v>201</v>
      </c>
      <c r="E12" s="17" t="s">
        <v>1</v>
      </c>
      <c r="F12" s="217">
        <v>66.198999999999998</v>
      </c>
      <c r="G12" s="32"/>
      <c r="H12" s="33"/>
    </row>
    <row r="13" spans="1:8" s="2" customFormat="1" ht="16.899999999999999" customHeight="1" x14ac:dyDescent="0.2">
      <c r="A13" s="32"/>
      <c r="B13" s="33"/>
      <c r="C13" s="216" t="s">
        <v>1</v>
      </c>
      <c r="D13" s="216" t="s">
        <v>202</v>
      </c>
      <c r="E13" s="17" t="s">
        <v>1</v>
      </c>
      <c r="F13" s="217">
        <v>76.89</v>
      </c>
      <c r="G13" s="32"/>
      <c r="H13" s="33"/>
    </row>
    <row r="14" spans="1:8" s="2" customFormat="1" ht="16.899999999999999" customHeight="1" x14ac:dyDescent="0.2">
      <c r="A14" s="32"/>
      <c r="B14" s="33"/>
      <c r="C14" s="216" t="s">
        <v>1</v>
      </c>
      <c r="D14" s="216" t="s">
        <v>203</v>
      </c>
      <c r="E14" s="17" t="s">
        <v>1</v>
      </c>
      <c r="F14" s="217">
        <v>0</v>
      </c>
      <c r="G14" s="32"/>
      <c r="H14" s="33"/>
    </row>
    <row r="15" spans="1:8" s="2" customFormat="1" ht="16.899999999999999" customHeight="1" x14ac:dyDescent="0.2">
      <c r="A15" s="32"/>
      <c r="B15" s="33"/>
      <c r="C15" s="216" t="s">
        <v>1</v>
      </c>
      <c r="D15" s="216" t="s">
        <v>204</v>
      </c>
      <c r="E15" s="17" t="s">
        <v>1</v>
      </c>
      <c r="F15" s="217">
        <v>14.634</v>
      </c>
      <c r="G15" s="32"/>
      <c r="H15" s="33"/>
    </row>
    <row r="16" spans="1:8" s="2" customFormat="1" ht="16.899999999999999" customHeight="1" x14ac:dyDescent="0.2">
      <c r="A16" s="32"/>
      <c r="B16" s="33"/>
      <c r="C16" s="216" t="s">
        <v>1</v>
      </c>
      <c r="D16" s="216" t="s">
        <v>205</v>
      </c>
      <c r="E16" s="17" t="s">
        <v>1</v>
      </c>
      <c r="F16" s="217">
        <v>51.155999999999999</v>
      </c>
      <c r="G16" s="32"/>
      <c r="H16" s="33"/>
    </row>
    <row r="17" spans="1:8" s="2" customFormat="1" ht="16.899999999999999" customHeight="1" x14ac:dyDescent="0.2">
      <c r="A17" s="32"/>
      <c r="B17" s="33"/>
      <c r="C17" s="216" t="s">
        <v>1</v>
      </c>
      <c r="D17" s="216" t="s">
        <v>206</v>
      </c>
      <c r="E17" s="17" t="s">
        <v>1</v>
      </c>
      <c r="F17" s="217">
        <v>14.634</v>
      </c>
      <c r="G17" s="32"/>
      <c r="H17" s="33"/>
    </row>
    <row r="18" spans="1:8" s="2" customFormat="1" ht="16.899999999999999" customHeight="1" x14ac:dyDescent="0.2">
      <c r="A18" s="32"/>
      <c r="B18" s="33"/>
      <c r="C18" s="216" t="s">
        <v>1</v>
      </c>
      <c r="D18" s="216" t="s">
        <v>207</v>
      </c>
      <c r="E18" s="17" t="s">
        <v>1</v>
      </c>
      <c r="F18" s="217">
        <v>14.715</v>
      </c>
      <c r="G18" s="32"/>
      <c r="H18" s="33"/>
    </row>
    <row r="19" spans="1:8" s="2" customFormat="1" ht="16.899999999999999" customHeight="1" x14ac:dyDescent="0.2">
      <c r="A19" s="32"/>
      <c r="B19" s="33"/>
      <c r="C19" s="216" t="s">
        <v>1</v>
      </c>
      <c r="D19" s="216" t="s">
        <v>208</v>
      </c>
      <c r="E19" s="17" t="s">
        <v>1</v>
      </c>
      <c r="F19" s="217">
        <v>76.977000000000004</v>
      </c>
      <c r="G19" s="32"/>
      <c r="H19" s="33"/>
    </row>
    <row r="20" spans="1:8" s="2" customFormat="1" ht="16.899999999999999" customHeight="1" x14ac:dyDescent="0.2">
      <c r="A20" s="32"/>
      <c r="B20" s="33"/>
      <c r="C20" s="216" t="s">
        <v>1</v>
      </c>
      <c r="D20" s="216" t="s">
        <v>209</v>
      </c>
      <c r="E20" s="17" t="s">
        <v>1</v>
      </c>
      <c r="F20" s="217">
        <v>76.638999999999996</v>
      </c>
      <c r="G20" s="32"/>
      <c r="H20" s="33"/>
    </row>
    <row r="21" spans="1:8" s="2" customFormat="1" ht="16.899999999999999" customHeight="1" x14ac:dyDescent="0.2">
      <c r="A21" s="32"/>
      <c r="B21" s="33"/>
      <c r="C21" s="216" t="s">
        <v>1</v>
      </c>
      <c r="D21" s="216" t="s">
        <v>210</v>
      </c>
      <c r="E21" s="17" t="s">
        <v>1</v>
      </c>
      <c r="F21" s="217">
        <v>14.31</v>
      </c>
      <c r="G21" s="32"/>
      <c r="H21" s="33"/>
    </row>
    <row r="22" spans="1:8" s="2" customFormat="1" ht="16.899999999999999" customHeight="1" x14ac:dyDescent="0.2">
      <c r="A22" s="32"/>
      <c r="B22" s="33"/>
      <c r="C22" s="216" t="s">
        <v>1</v>
      </c>
      <c r="D22" s="216" t="s">
        <v>211</v>
      </c>
      <c r="E22" s="17" t="s">
        <v>1</v>
      </c>
      <c r="F22" s="217">
        <v>77.778000000000006</v>
      </c>
      <c r="G22" s="32"/>
      <c r="H22" s="33"/>
    </row>
    <row r="23" spans="1:8" s="2" customFormat="1" ht="16.899999999999999" customHeight="1" x14ac:dyDescent="0.2">
      <c r="A23" s="32"/>
      <c r="B23" s="33"/>
      <c r="C23" s="216" t="s">
        <v>1</v>
      </c>
      <c r="D23" s="216" t="s">
        <v>212</v>
      </c>
      <c r="E23" s="17" t="s">
        <v>1</v>
      </c>
      <c r="F23" s="217">
        <v>51.3</v>
      </c>
      <c r="G23" s="32"/>
      <c r="H23" s="33"/>
    </row>
    <row r="24" spans="1:8" s="2" customFormat="1" ht="16.899999999999999" customHeight="1" x14ac:dyDescent="0.2">
      <c r="A24" s="32"/>
      <c r="B24" s="33"/>
      <c r="C24" s="216" t="s">
        <v>1</v>
      </c>
      <c r="D24" s="216" t="s">
        <v>213</v>
      </c>
      <c r="E24" s="17" t="s">
        <v>1</v>
      </c>
      <c r="F24" s="217">
        <v>77.430000000000007</v>
      </c>
      <c r="G24" s="32"/>
      <c r="H24" s="33"/>
    </row>
    <row r="25" spans="1:8" s="2" customFormat="1" ht="16.899999999999999" customHeight="1" x14ac:dyDescent="0.2">
      <c r="A25" s="32"/>
      <c r="B25" s="33"/>
      <c r="C25" s="216" t="s">
        <v>1</v>
      </c>
      <c r="D25" s="216" t="s">
        <v>214</v>
      </c>
      <c r="E25" s="17" t="s">
        <v>1</v>
      </c>
      <c r="F25" s="217">
        <v>14.31</v>
      </c>
      <c r="G25" s="32"/>
      <c r="H25" s="33"/>
    </row>
    <row r="26" spans="1:8" s="2" customFormat="1" ht="16.899999999999999" customHeight="1" x14ac:dyDescent="0.2">
      <c r="A26" s="32"/>
      <c r="B26" s="33"/>
      <c r="C26" s="216" t="s">
        <v>1</v>
      </c>
      <c r="D26" s="216" t="s">
        <v>215</v>
      </c>
      <c r="E26" s="17" t="s">
        <v>1</v>
      </c>
      <c r="F26" s="217">
        <v>77.168999999999997</v>
      </c>
      <c r="G26" s="32"/>
      <c r="H26" s="33"/>
    </row>
    <row r="27" spans="1:8" s="2" customFormat="1" ht="16.899999999999999" customHeight="1" x14ac:dyDescent="0.2">
      <c r="A27" s="32"/>
      <c r="B27" s="33"/>
      <c r="C27" s="216" t="s">
        <v>1</v>
      </c>
      <c r="D27" s="216" t="s">
        <v>216</v>
      </c>
      <c r="E27" s="17" t="s">
        <v>1</v>
      </c>
      <c r="F27" s="217">
        <v>14.364000000000001</v>
      </c>
      <c r="G27" s="32"/>
      <c r="H27" s="33"/>
    </row>
    <row r="28" spans="1:8" s="2" customFormat="1" ht="16.899999999999999" customHeight="1" x14ac:dyDescent="0.2">
      <c r="A28" s="32"/>
      <c r="B28" s="33"/>
      <c r="C28" s="216" t="s">
        <v>1</v>
      </c>
      <c r="D28" s="216" t="s">
        <v>217</v>
      </c>
      <c r="E28" s="17" t="s">
        <v>1</v>
      </c>
      <c r="F28" s="217">
        <v>14.364000000000001</v>
      </c>
      <c r="G28" s="32"/>
      <c r="H28" s="33"/>
    </row>
    <row r="29" spans="1:8" s="2" customFormat="1" ht="16.899999999999999" customHeight="1" x14ac:dyDescent="0.2">
      <c r="A29" s="32"/>
      <c r="B29" s="33"/>
      <c r="C29" s="216" t="s">
        <v>1</v>
      </c>
      <c r="D29" s="216" t="s">
        <v>218</v>
      </c>
      <c r="E29" s="17" t="s">
        <v>1</v>
      </c>
      <c r="F29" s="217">
        <v>76.540000000000006</v>
      </c>
      <c r="G29" s="32"/>
      <c r="H29" s="33"/>
    </row>
    <row r="30" spans="1:8" s="2" customFormat="1" ht="16.899999999999999" customHeight="1" x14ac:dyDescent="0.2">
      <c r="A30" s="32"/>
      <c r="B30" s="33"/>
      <c r="C30" s="216" t="s">
        <v>1</v>
      </c>
      <c r="D30" s="216" t="s">
        <v>219</v>
      </c>
      <c r="E30" s="17" t="s">
        <v>1</v>
      </c>
      <c r="F30" s="217">
        <v>51.91</v>
      </c>
      <c r="G30" s="32"/>
      <c r="H30" s="33"/>
    </row>
    <row r="31" spans="1:8" s="2" customFormat="1" ht="16.899999999999999" customHeight="1" x14ac:dyDescent="0.2">
      <c r="A31" s="32"/>
      <c r="B31" s="33"/>
      <c r="C31" s="216" t="s">
        <v>1</v>
      </c>
      <c r="D31" s="216" t="s">
        <v>220</v>
      </c>
      <c r="E31" s="17" t="s">
        <v>1</v>
      </c>
      <c r="F31" s="217">
        <v>32.368000000000002</v>
      </c>
      <c r="G31" s="32"/>
      <c r="H31" s="33"/>
    </row>
    <row r="32" spans="1:8" s="2" customFormat="1" ht="16.899999999999999" customHeight="1" x14ac:dyDescent="0.2">
      <c r="A32" s="32"/>
      <c r="B32" s="33"/>
      <c r="C32" s="216" t="s">
        <v>1</v>
      </c>
      <c r="D32" s="216" t="s">
        <v>221</v>
      </c>
      <c r="E32" s="17" t="s">
        <v>1</v>
      </c>
      <c r="F32" s="217">
        <v>50.981999999999999</v>
      </c>
      <c r="G32" s="32"/>
      <c r="H32" s="33"/>
    </row>
    <row r="33" spans="1:8" s="2" customFormat="1" ht="16.899999999999999" customHeight="1" x14ac:dyDescent="0.2">
      <c r="A33" s="32"/>
      <c r="B33" s="33"/>
      <c r="C33" s="216" t="s">
        <v>80</v>
      </c>
      <c r="D33" s="216" t="s">
        <v>181</v>
      </c>
      <c r="E33" s="17" t="s">
        <v>1</v>
      </c>
      <c r="F33" s="217">
        <v>944.66899999999998</v>
      </c>
      <c r="G33" s="32"/>
      <c r="H33" s="33"/>
    </row>
    <row r="34" spans="1:8" s="2" customFormat="1" ht="16.899999999999999" customHeight="1" x14ac:dyDescent="0.2">
      <c r="A34" s="32"/>
      <c r="B34" s="33"/>
      <c r="C34" s="218" t="s">
        <v>254</v>
      </c>
      <c r="D34" s="32"/>
      <c r="E34" s="32"/>
      <c r="F34" s="32"/>
      <c r="G34" s="32"/>
      <c r="H34" s="33"/>
    </row>
    <row r="35" spans="1:8" s="2" customFormat="1" ht="16.899999999999999" customHeight="1" x14ac:dyDescent="0.2">
      <c r="A35" s="32"/>
      <c r="B35" s="33"/>
      <c r="C35" s="216" t="s">
        <v>198</v>
      </c>
      <c r="D35" s="216" t="s">
        <v>199</v>
      </c>
      <c r="E35" s="17" t="s">
        <v>195</v>
      </c>
      <c r="F35" s="217">
        <v>944.66899999999998</v>
      </c>
      <c r="G35" s="32"/>
      <c r="H35" s="33"/>
    </row>
    <row r="36" spans="1:8" s="2" customFormat="1" ht="16.899999999999999" customHeight="1" x14ac:dyDescent="0.2">
      <c r="A36" s="32"/>
      <c r="B36" s="33"/>
      <c r="C36" s="216" t="s">
        <v>193</v>
      </c>
      <c r="D36" s="216" t="s">
        <v>194</v>
      </c>
      <c r="E36" s="17" t="s">
        <v>195</v>
      </c>
      <c r="F36" s="217">
        <v>944.66899999999998</v>
      </c>
      <c r="G36" s="32"/>
      <c r="H36" s="33"/>
    </row>
    <row r="37" spans="1:8" s="2" customFormat="1" ht="16.899999999999999" customHeight="1" x14ac:dyDescent="0.2">
      <c r="A37" s="32"/>
      <c r="B37" s="33"/>
      <c r="C37" s="216" t="s">
        <v>233</v>
      </c>
      <c r="D37" s="216" t="s">
        <v>234</v>
      </c>
      <c r="E37" s="17" t="s">
        <v>195</v>
      </c>
      <c r="F37" s="217">
        <v>944.66899999999998</v>
      </c>
      <c r="G37" s="32"/>
      <c r="H37" s="33"/>
    </row>
    <row r="38" spans="1:8" s="2" customFormat="1" ht="16.899999999999999" customHeight="1" x14ac:dyDescent="0.2">
      <c r="A38" s="32"/>
      <c r="B38" s="33"/>
      <c r="C38" s="216" t="s">
        <v>237</v>
      </c>
      <c r="D38" s="216" t="s">
        <v>238</v>
      </c>
      <c r="E38" s="17" t="s">
        <v>195</v>
      </c>
      <c r="F38" s="217">
        <v>944.66899999999998</v>
      </c>
      <c r="G38" s="32"/>
      <c r="H38" s="33"/>
    </row>
    <row r="39" spans="1:8" s="2" customFormat="1" ht="16.899999999999999" customHeight="1" x14ac:dyDescent="0.2">
      <c r="A39" s="32"/>
      <c r="B39" s="33"/>
      <c r="C39" s="216" t="s">
        <v>240</v>
      </c>
      <c r="D39" s="216" t="s">
        <v>241</v>
      </c>
      <c r="E39" s="17" t="s">
        <v>195</v>
      </c>
      <c r="F39" s="217">
        <v>944.66899999999998</v>
      </c>
      <c r="G39" s="32"/>
      <c r="H39" s="33"/>
    </row>
    <row r="40" spans="1:8" s="2" customFormat="1" ht="16.899999999999999" customHeight="1" x14ac:dyDescent="0.2">
      <c r="A40" s="32"/>
      <c r="B40" s="33"/>
      <c r="C40" s="216" t="s">
        <v>244</v>
      </c>
      <c r="D40" s="216" t="s">
        <v>245</v>
      </c>
      <c r="E40" s="17" t="s">
        <v>195</v>
      </c>
      <c r="F40" s="217">
        <v>944.66899999999998</v>
      </c>
      <c r="G40" s="32"/>
      <c r="H40" s="33"/>
    </row>
    <row r="41" spans="1:8" s="2" customFormat="1" ht="16.899999999999999" customHeight="1" x14ac:dyDescent="0.2">
      <c r="A41" s="32"/>
      <c r="B41" s="33"/>
      <c r="C41" s="212" t="s">
        <v>77</v>
      </c>
      <c r="D41" s="213" t="s">
        <v>1</v>
      </c>
      <c r="E41" s="214" t="s">
        <v>1</v>
      </c>
      <c r="F41" s="215">
        <v>531.36</v>
      </c>
      <c r="G41" s="32"/>
      <c r="H41" s="33"/>
    </row>
    <row r="42" spans="1:8" s="2" customFormat="1" ht="16.899999999999999" customHeight="1" x14ac:dyDescent="0.2">
      <c r="A42" s="32"/>
      <c r="B42" s="33"/>
      <c r="C42" s="216" t="s">
        <v>1</v>
      </c>
      <c r="D42" s="216" t="s">
        <v>158</v>
      </c>
      <c r="E42" s="17" t="s">
        <v>1</v>
      </c>
      <c r="F42" s="217">
        <v>32.700000000000003</v>
      </c>
      <c r="G42" s="32"/>
      <c r="H42" s="33"/>
    </row>
    <row r="43" spans="1:8" s="2" customFormat="1" ht="16.899999999999999" customHeight="1" x14ac:dyDescent="0.2">
      <c r="A43" s="32"/>
      <c r="B43" s="33"/>
      <c r="C43" s="216" t="s">
        <v>1</v>
      </c>
      <c r="D43" s="216" t="s">
        <v>160</v>
      </c>
      <c r="E43" s="17" t="s">
        <v>1</v>
      </c>
      <c r="F43" s="217">
        <v>35.08</v>
      </c>
      <c r="G43" s="32"/>
      <c r="H43" s="33"/>
    </row>
    <row r="44" spans="1:8" s="2" customFormat="1" ht="16.899999999999999" customHeight="1" x14ac:dyDescent="0.2">
      <c r="A44" s="32"/>
      <c r="B44" s="33"/>
      <c r="C44" s="216" t="s">
        <v>1</v>
      </c>
      <c r="D44" s="216" t="s">
        <v>161</v>
      </c>
      <c r="E44" s="17" t="s">
        <v>1</v>
      </c>
      <c r="F44" s="217">
        <v>16.239999999999998</v>
      </c>
      <c r="G44" s="32"/>
      <c r="H44" s="33"/>
    </row>
    <row r="45" spans="1:8" s="2" customFormat="1" ht="16.899999999999999" customHeight="1" x14ac:dyDescent="0.2">
      <c r="A45" s="32"/>
      <c r="B45" s="33"/>
      <c r="C45" s="216" t="s">
        <v>1</v>
      </c>
      <c r="D45" s="216" t="s">
        <v>162</v>
      </c>
      <c r="E45" s="17" t="s">
        <v>1</v>
      </c>
      <c r="F45" s="217">
        <v>29.16</v>
      </c>
      <c r="G45" s="32"/>
      <c r="H45" s="33"/>
    </row>
    <row r="46" spans="1:8" s="2" customFormat="1" ht="16.899999999999999" customHeight="1" x14ac:dyDescent="0.2">
      <c r="A46" s="32"/>
      <c r="B46" s="33"/>
      <c r="C46" s="216" t="s">
        <v>1</v>
      </c>
      <c r="D46" s="216" t="s">
        <v>163</v>
      </c>
      <c r="E46" s="17" t="s">
        <v>1</v>
      </c>
      <c r="F46" s="217">
        <v>16.239999999999998</v>
      </c>
      <c r="G46" s="32"/>
      <c r="H46" s="33"/>
    </row>
    <row r="47" spans="1:8" s="2" customFormat="1" ht="16.899999999999999" customHeight="1" x14ac:dyDescent="0.2">
      <c r="A47" s="32"/>
      <c r="B47" s="33"/>
      <c r="C47" s="216" t="s">
        <v>1</v>
      </c>
      <c r="D47" s="216" t="s">
        <v>164</v>
      </c>
      <c r="E47" s="17" t="s">
        <v>1</v>
      </c>
      <c r="F47" s="217">
        <v>16.3</v>
      </c>
      <c r="G47" s="32"/>
      <c r="H47" s="33"/>
    </row>
    <row r="48" spans="1:8" s="2" customFormat="1" ht="16.899999999999999" customHeight="1" x14ac:dyDescent="0.2">
      <c r="A48" s="32"/>
      <c r="B48" s="33"/>
      <c r="C48" s="216" t="s">
        <v>1</v>
      </c>
      <c r="D48" s="216" t="s">
        <v>165</v>
      </c>
      <c r="E48" s="17" t="s">
        <v>1</v>
      </c>
      <c r="F48" s="217">
        <v>35.1</v>
      </c>
      <c r="G48" s="32"/>
      <c r="H48" s="33"/>
    </row>
    <row r="49" spans="1:8" s="2" customFormat="1" ht="16.899999999999999" customHeight="1" x14ac:dyDescent="0.2">
      <c r="A49" s="32"/>
      <c r="B49" s="33"/>
      <c r="C49" s="216" t="s">
        <v>1</v>
      </c>
      <c r="D49" s="216" t="s">
        <v>166</v>
      </c>
      <c r="E49" s="17" t="s">
        <v>1</v>
      </c>
      <c r="F49" s="217">
        <v>35.020000000000003</v>
      </c>
      <c r="G49" s="32"/>
      <c r="H49" s="33"/>
    </row>
    <row r="50" spans="1:8" s="2" customFormat="1" ht="16.899999999999999" customHeight="1" x14ac:dyDescent="0.2">
      <c r="A50" s="32"/>
      <c r="B50" s="33"/>
      <c r="C50" s="216" t="s">
        <v>1</v>
      </c>
      <c r="D50" s="216" t="s">
        <v>167</v>
      </c>
      <c r="E50" s="17" t="s">
        <v>1</v>
      </c>
      <c r="F50" s="217">
        <v>16</v>
      </c>
      <c r="G50" s="32"/>
      <c r="H50" s="33"/>
    </row>
    <row r="51" spans="1:8" s="2" customFormat="1" ht="16.899999999999999" customHeight="1" x14ac:dyDescent="0.2">
      <c r="A51" s="32"/>
      <c r="B51" s="33"/>
      <c r="C51" s="216" t="s">
        <v>1</v>
      </c>
      <c r="D51" s="216" t="s">
        <v>168</v>
      </c>
      <c r="E51" s="17" t="s">
        <v>1</v>
      </c>
      <c r="F51" s="217">
        <v>35.28</v>
      </c>
      <c r="G51" s="32"/>
      <c r="H51" s="33"/>
    </row>
    <row r="52" spans="1:8" s="2" customFormat="1" ht="16.899999999999999" customHeight="1" x14ac:dyDescent="0.2">
      <c r="A52" s="32"/>
      <c r="B52" s="33"/>
      <c r="C52" s="216" t="s">
        <v>1</v>
      </c>
      <c r="D52" s="216" t="s">
        <v>169</v>
      </c>
      <c r="E52" s="17" t="s">
        <v>1</v>
      </c>
      <c r="F52" s="217">
        <v>29.4</v>
      </c>
      <c r="G52" s="32"/>
      <c r="H52" s="33"/>
    </row>
    <row r="53" spans="1:8" s="2" customFormat="1" ht="16.899999999999999" customHeight="1" x14ac:dyDescent="0.2">
      <c r="A53" s="32"/>
      <c r="B53" s="33"/>
      <c r="C53" s="216" t="s">
        <v>1</v>
      </c>
      <c r="D53" s="216" t="s">
        <v>171</v>
      </c>
      <c r="E53" s="17" t="s">
        <v>1</v>
      </c>
      <c r="F53" s="217">
        <v>35.200000000000003</v>
      </c>
      <c r="G53" s="32"/>
      <c r="H53" s="33"/>
    </row>
    <row r="54" spans="1:8" s="2" customFormat="1" ht="16.899999999999999" customHeight="1" x14ac:dyDescent="0.2">
      <c r="A54" s="32"/>
      <c r="B54" s="33"/>
      <c r="C54" s="216" t="s">
        <v>1</v>
      </c>
      <c r="D54" s="216" t="s">
        <v>172</v>
      </c>
      <c r="E54" s="17" t="s">
        <v>1</v>
      </c>
      <c r="F54" s="217">
        <v>16</v>
      </c>
      <c r="G54" s="32"/>
      <c r="H54" s="33"/>
    </row>
    <row r="55" spans="1:8" s="2" customFormat="1" ht="16.899999999999999" customHeight="1" x14ac:dyDescent="0.2">
      <c r="A55" s="32"/>
      <c r="B55" s="33"/>
      <c r="C55" s="216" t="s">
        <v>1</v>
      </c>
      <c r="D55" s="216" t="s">
        <v>173</v>
      </c>
      <c r="E55" s="17" t="s">
        <v>1</v>
      </c>
      <c r="F55" s="217">
        <v>35.14</v>
      </c>
      <c r="G55" s="32"/>
      <c r="H55" s="33"/>
    </row>
    <row r="56" spans="1:8" s="2" customFormat="1" ht="16.899999999999999" customHeight="1" x14ac:dyDescent="0.2">
      <c r="A56" s="32"/>
      <c r="B56" s="33"/>
      <c r="C56" s="216" t="s">
        <v>1</v>
      </c>
      <c r="D56" s="216" t="s">
        <v>174</v>
      </c>
      <c r="E56" s="17" t="s">
        <v>1</v>
      </c>
      <c r="F56" s="217">
        <v>16.04</v>
      </c>
      <c r="G56" s="32"/>
      <c r="H56" s="33"/>
    </row>
    <row r="57" spans="1:8" s="2" customFormat="1" ht="16.899999999999999" customHeight="1" x14ac:dyDescent="0.2">
      <c r="A57" s="32"/>
      <c r="B57" s="33"/>
      <c r="C57" s="216" t="s">
        <v>1</v>
      </c>
      <c r="D57" s="216" t="s">
        <v>175</v>
      </c>
      <c r="E57" s="17" t="s">
        <v>1</v>
      </c>
      <c r="F57" s="217">
        <v>16.04</v>
      </c>
      <c r="G57" s="32"/>
      <c r="H57" s="33"/>
    </row>
    <row r="58" spans="1:8" s="2" customFormat="1" ht="16.899999999999999" customHeight="1" x14ac:dyDescent="0.2">
      <c r="A58" s="32"/>
      <c r="B58" s="33"/>
      <c r="C58" s="216" t="s">
        <v>1</v>
      </c>
      <c r="D58" s="216" t="s">
        <v>176</v>
      </c>
      <c r="E58" s="17" t="s">
        <v>1</v>
      </c>
      <c r="F58" s="217">
        <v>35</v>
      </c>
      <c r="G58" s="32"/>
      <c r="H58" s="33"/>
    </row>
    <row r="59" spans="1:8" s="2" customFormat="1" ht="16.899999999999999" customHeight="1" x14ac:dyDescent="0.2">
      <c r="A59" s="32"/>
      <c r="B59" s="33"/>
      <c r="C59" s="216" t="s">
        <v>1</v>
      </c>
      <c r="D59" s="216" t="s">
        <v>177</v>
      </c>
      <c r="E59" s="17" t="s">
        <v>1</v>
      </c>
      <c r="F59" s="217">
        <v>29.5</v>
      </c>
      <c r="G59" s="32"/>
      <c r="H59" s="33"/>
    </row>
    <row r="60" spans="1:8" s="2" customFormat="1" ht="16.899999999999999" customHeight="1" x14ac:dyDescent="0.2">
      <c r="A60" s="32"/>
      <c r="B60" s="33"/>
      <c r="C60" s="216" t="s">
        <v>1</v>
      </c>
      <c r="D60" s="216" t="s">
        <v>178</v>
      </c>
      <c r="E60" s="17" t="s">
        <v>1</v>
      </c>
      <c r="F60" s="217">
        <v>22.8</v>
      </c>
      <c r="G60" s="32"/>
      <c r="H60" s="33"/>
    </row>
    <row r="61" spans="1:8" s="2" customFormat="1" ht="16.899999999999999" customHeight="1" x14ac:dyDescent="0.2">
      <c r="A61" s="32"/>
      <c r="B61" s="33"/>
      <c r="C61" s="216" t="s">
        <v>1</v>
      </c>
      <c r="D61" s="216" t="s">
        <v>179</v>
      </c>
      <c r="E61" s="17" t="s">
        <v>1</v>
      </c>
      <c r="F61" s="217">
        <v>29.12</v>
      </c>
      <c r="G61" s="32"/>
      <c r="H61" s="33"/>
    </row>
    <row r="62" spans="1:8" s="2" customFormat="1" ht="16.899999999999999" customHeight="1" x14ac:dyDescent="0.2">
      <c r="A62" s="32"/>
      <c r="B62" s="33"/>
      <c r="C62" s="216" t="s">
        <v>77</v>
      </c>
      <c r="D62" s="216" t="s">
        <v>181</v>
      </c>
      <c r="E62" s="17" t="s">
        <v>1</v>
      </c>
      <c r="F62" s="217">
        <v>531.36</v>
      </c>
      <c r="G62" s="32"/>
      <c r="H62" s="33"/>
    </row>
    <row r="63" spans="1:8" s="2" customFormat="1" ht="16.899999999999999" customHeight="1" x14ac:dyDescent="0.2">
      <c r="A63" s="32"/>
      <c r="B63" s="33"/>
      <c r="C63" s="218" t="s">
        <v>254</v>
      </c>
      <c r="D63" s="32"/>
      <c r="E63" s="32"/>
      <c r="F63" s="32"/>
      <c r="G63" s="32"/>
      <c r="H63" s="33"/>
    </row>
    <row r="64" spans="1:8" s="2" customFormat="1" ht="16.899999999999999" customHeight="1" x14ac:dyDescent="0.2">
      <c r="A64" s="32"/>
      <c r="B64" s="33"/>
      <c r="C64" s="216" t="s">
        <v>153</v>
      </c>
      <c r="D64" s="216" t="s">
        <v>154</v>
      </c>
      <c r="E64" s="17" t="s">
        <v>155</v>
      </c>
      <c r="F64" s="217">
        <v>531.36</v>
      </c>
      <c r="G64" s="32"/>
      <c r="H64" s="33"/>
    </row>
    <row r="65" spans="1:8" s="2" customFormat="1" ht="16.899999999999999" customHeight="1" x14ac:dyDescent="0.2">
      <c r="A65" s="32"/>
      <c r="B65" s="33"/>
      <c r="C65" s="216" t="s">
        <v>183</v>
      </c>
      <c r="D65" s="216" t="s">
        <v>184</v>
      </c>
      <c r="E65" s="17" t="s">
        <v>155</v>
      </c>
      <c r="F65" s="217">
        <v>531.36</v>
      </c>
      <c r="G65" s="32"/>
      <c r="H65" s="33"/>
    </row>
    <row r="66" spans="1:8" s="2" customFormat="1" ht="16.899999999999999" customHeight="1" x14ac:dyDescent="0.2">
      <c r="A66" s="32"/>
      <c r="B66" s="33"/>
      <c r="C66" s="216" t="s">
        <v>187</v>
      </c>
      <c r="D66" s="216" t="s">
        <v>188</v>
      </c>
      <c r="E66" s="17" t="s">
        <v>155</v>
      </c>
      <c r="F66" s="217">
        <v>584.49599999999998</v>
      </c>
      <c r="G66" s="32"/>
      <c r="H66" s="33"/>
    </row>
    <row r="67" spans="1:8" s="2" customFormat="1" ht="7.5" customHeight="1" x14ac:dyDescent="0.2">
      <c r="A67" s="32"/>
      <c r="B67" s="47"/>
      <c r="C67" s="48"/>
      <c r="D67" s="48"/>
      <c r="E67" s="48"/>
      <c r="F67" s="48"/>
      <c r="G67" s="48"/>
      <c r="H67" s="33"/>
    </row>
    <row r="68" spans="1:8" s="2" customFormat="1" x14ac:dyDescent="0.2">
      <c r="A68" s="32"/>
      <c r="B68" s="32"/>
      <c r="C68" s="32"/>
      <c r="D68" s="32"/>
      <c r="E68" s="32"/>
      <c r="F68" s="32"/>
      <c r="G68" s="32"/>
      <c r="H68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BSK21-19 - SOŠP Bratislav...</vt:lpstr>
      <vt:lpstr>Zoznam figúr</vt:lpstr>
      <vt:lpstr>'BSK21-19 - SOŠP Bratislav...'!Názvy_tlače</vt:lpstr>
      <vt:lpstr>'Rekapitulácia stavby'!Názvy_tlače</vt:lpstr>
      <vt:lpstr>'Zoznam figúr'!Názvy_tlače</vt:lpstr>
      <vt:lpstr>'BSK21-19 - SOŠP Bratislav...'!Oblasť_tlače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Hrabovská</dc:creator>
  <cp:lastModifiedBy>Sylvia Hrabovská</cp:lastModifiedBy>
  <dcterms:created xsi:type="dcterms:W3CDTF">2021-06-21T07:27:43Z</dcterms:created>
  <dcterms:modified xsi:type="dcterms:W3CDTF">2021-07-06T07:14:20Z</dcterms:modified>
</cp:coreProperties>
</file>