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095" windowHeight="7440" activeTab="1"/>
  </bookViews>
  <sheets>
    <sheet name="Rekapitulácia stavby" sheetId="1" r:id="rId1"/>
    <sheet name="BSK21-26 - SOŠ polygrafic..." sheetId="2" r:id="rId2"/>
    <sheet name="Zoznam figúr" sheetId="3" r:id="rId3"/>
  </sheets>
  <definedNames>
    <definedName name="_xlnm._FilterDatabase" localSheetId="1" hidden="1">'BSK21-26 - SOŠ polygrafic...'!$C$123:$K$147</definedName>
    <definedName name="_xlnm.Print_Titles" localSheetId="1">'BSK21-26 - SOŠ polygrafic...'!$123:$123</definedName>
    <definedName name="_xlnm.Print_Titles" localSheetId="0">'Rekapitulácia stavby'!$92:$92</definedName>
    <definedName name="_xlnm.Print_Titles" localSheetId="2">'Zoznam figúr'!$9:$9</definedName>
    <definedName name="_xlnm.Print_Area" localSheetId="1">'BSK21-26 - SOŠ polygrafic...'!$C$4:$J$76,'BSK21-26 - SOŠ polygrafic...'!$C$82:$J$107,'BSK21-26 - SOŠ polygrafic...'!$C$113:$J$147</definedName>
    <definedName name="_xlnm.Print_Area" localSheetId="0">'Rekapitulácia stavby'!$D$4:$AO$76,'Rekapitulácia stavby'!$C$82:$AQ$96</definedName>
    <definedName name="_xlnm.Print_Area" localSheetId="2">'Zoznam figúr'!$C$4:$G$14</definedName>
  </definedNames>
  <calcPr calcId="152511"/>
</workbook>
</file>

<file path=xl/calcChain.xml><?xml version="1.0" encoding="utf-8"?>
<calcChain xmlns="http://schemas.openxmlformats.org/spreadsheetml/2006/main">
  <c r="D7" i="3" l="1"/>
  <c r="J37" i="2"/>
  <c r="J36" i="2"/>
  <c r="AY95" i="1"/>
  <c r="J35" i="2"/>
  <c r="AX95" i="1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27" i="2"/>
  <c r="BH127" i="2"/>
  <c r="BG127" i="2"/>
  <c r="BE127" i="2"/>
  <c r="T127" i="2"/>
  <c r="R127" i="2"/>
  <c r="P127" i="2"/>
  <c r="J121" i="2"/>
  <c r="F120" i="2"/>
  <c r="F118" i="2"/>
  <c r="E116" i="2"/>
  <c r="BI105" i="2"/>
  <c r="BH105" i="2"/>
  <c r="BG105" i="2"/>
  <c r="BE105" i="2"/>
  <c r="BI104" i="2"/>
  <c r="BH104" i="2"/>
  <c r="BG104" i="2"/>
  <c r="BF104" i="2"/>
  <c r="BE104" i="2"/>
  <c r="BI103" i="2"/>
  <c r="F37" i="2" s="1"/>
  <c r="BH103" i="2"/>
  <c r="BG103" i="2"/>
  <c r="BF103" i="2"/>
  <c r="BE103" i="2"/>
  <c r="BI102" i="2"/>
  <c r="BH102" i="2"/>
  <c r="BG102" i="2"/>
  <c r="BF102" i="2"/>
  <c r="BE102" i="2"/>
  <c r="BI101" i="2"/>
  <c r="BH101" i="2"/>
  <c r="BG101" i="2"/>
  <c r="BF101" i="2"/>
  <c r="BE101" i="2"/>
  <c r="BI100" i="2"/>
  <c r="BH100" i="2"/>
  <c r="BG100" i="2"/>
  <c r="BF100" i="2"/>
  <c r="BE100" i="2"/>
  <c r="J90" i="2"/>
  <c r="F89" i="2"/>
  <c r="F87" i="2"/>
  <c r="E85" i="2"/>
  <c r="J19" i="2"/>
  <c r="E19" i="2"/>
  <c r="J120" i="2" s="1"/>
  <c r="J18" i="2"/>
  <c r="J16" i="2"/>
  <c r="E16" i="2"/>
  <c r="F90" i="2" s="1"/>
  <c r="J15" i="2"/>
  <c r="J10" i="2"/>
  <c r="J118" i="2" s="1"/>
  <c r="L90" i="1"/>
  <c r="AM90" i="1"/>
  <c r="AM89" i="1"/>
  <c r="L89" i="1"/>
  <c r="AM87" i="1"/>
  <c r="L87" i="1"/>
  <c r="L85" i="1"/>
  <c r="L84" i="1"/>
  <c r="BK146" i="2"/>
  <c r="BK137" i="2"/>
  <c r="BK138" i="2"/>
  <c r="J147" i="2"/>
  <c r="J137" i="2"/>
  <c r="AS94" i="1"/>
  <c r="J127" i="2"/>
  <c r="BK127" i="2"/>
  <c r="BK147" i="2"/>
  <c r="J146" i="2"/>
  <c r="J138" i="2"/>
  <c r="BK126" i="2" l="1"/>
  <c r="J126" i="2"/>
  <c r="J96" i="2"/>
  <c r="P126" i="2"/>
  <c r="P125" i="2" s="1"/>
  <c r="P124" i="2" s="1"/>
  <c r="AU95" i="1" s="1"/>
  <c r="AU94" i="1" s="1"/>
  <c r="T126" i="2"/>
  <c r="T125" i="2" s="1"/>
  <c r="T124" i="2" s="1"/>
  <c r="R126" i="2"/>
  <c r="R125" i="2"/>
  <c r="R124" i="2" s="1"/>
  <c r="J87" i="2"/>
  <c r="J89" i="2"/>
  <c r="F121" i="2"/>
  <c r="BF137" i="2"/>
  <c r="BF138" i="2"/>
  <c r="BF146" i="2"/>
  <c r="BF127" i="2"/>
  <c r="BF147" i="2"/>
  <c r="BD95" i="1"/>
  <c r="BD94" i="1" s="1"/>
  <c r="W33" i="1" s="1"/>
  <c r="F33" i="2"/>
  <c r="AZ95" i="1" s="1"/>
  <c r="AZ94" i="1" s="1"/>
  <c r="W29" i="1" s="1"/>
  <c r="F36" i="2"/>
  <c r="BC95" i="1" s="1"/>
  <c r="BC94" i="1" s="1"/>
  <c r="W32" i="1" s="1"/>
  <c r="F35" i="2"/>
  <c r="BB95" i="1" s="1"/>
  <c r="BB94" i="1" s="1"/>
  <c r="W31" i="1" s="1"/>
  <c r="J33" i="2"/>
  <c r="AV95" i="1" s="1"/>
  <c r="BK125" i="2" l="1"/>
  <c r="BK124" i="2"/>
  <c r="J124" i="2"/>
  <c r="J94" i="2"/>
  <c r="J28" i="2"/>
  <c r="J105" i="2"/>
  <c r="J99" i="2"/>
  <c r="J29" i="2" s="1"/>
  <c r="AV94" i="1"/>
  <c r="AK29" i="1"/>
  <c r="AX94" i="1"/>
  <c r="AY94" i="1"/>
  <c r="J30" i="2" l="1"/>
  <c r="AG95" i="1" s="1"/>
  <c r="AG94" i="1" s="1"/>
  <c r="AK26" i="1" s="1"/>
  <c r="BF105" i="2"/>
  <c r="J125" i="2"/>
  <c r="J95" i="2"/>
  <c r="F34" i="2"/>
  <c r="BA95" i="1" s="1"/>
  <c r="BA94" i="1" s="1"/>
  <c r="W30" i="1" s="1"/>
  <c r="J107" i="2"/>
  <c r="J34" i="2"/>
  <c r="AW95" i="1" s="1"/>
  <c r="AT95" i="1" s="1"/>
  <c r="AN95" i="1" s="1"/>
  <c r="J39" i="2" l="1"/>
  <c r="AW94" i="1"/>
  <c r="AK30" i="1"/>
  <c r="AK35" i="1"/>
  <c r="AT94" i="1" l="1"/>
  <c r="AN94" i="1" s="1"/>
</calcChain>
</file>

<file path=xl/sharedStrings.xml><?xml version="1.0" encoding="utf-8"?>
<sst xmlns="http://schemas.openxmlformats.org/spreadsheetml/2006/main" count="524" uniqueCount="163">
  <si>
    <t>Export Komplet</t>
  </si>
  <si>
    <t/>
  </si>
  <si>
    <t>2.0</t>
  </si>
  <si>
    <t>False</t>
  </si>
  <si>
    <t>{ce1be3ba-ec87-4dd7-b066-b99d4b187331}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</si>
  <si>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</si>
  <si>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</si>
  <si>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</si>
  <si>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</si>
  <si>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</si>
  <si>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</si>
  <si>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</si>
  <si>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</si>
  <si>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BSK21-26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</si>
  <si>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</si>
  <si>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</si>
  <si>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SOŠ polygrafická, BA, Račianska  - Interiérové žaluzie okien v obj. internátu</t>
  </si>
  <si>
    <t>JKSO:</t>
  </si>
  <si>
    <t>KS:</t>
  </si>
  <si>
    <t>Miesto:</t>
  </si>
  <si>
    <t xml:space="preserve"> </t>
  </si>
  <si>
    <t>Dátum:</t>
  </si>
  <si>
    <t>Objednávateľ:</t>
  </si>
  <si>
    <t>IČO:</t>
  </si>
  <si>
    <t xml:space="preserve">SOŠ polygrafická, BA, Račianska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</si>
  <si>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</si>
  <si>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</si>
  <si>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</si>
  <si>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</si>
  <si>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</si>
  <si>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</si>
  <si>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</si>
  <si>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</si>
  <si>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</si>
  <si>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</si>
  <si>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</si>
  <si>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</si>
  <si>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</si>
  <si>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</si>
  <si>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</si>
  <si>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</si>
  <si>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</si>
  <si>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</si>
  <si>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</si>
  <si>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</si>
  <si>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</si>
  <si>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</si>
  <si>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</si>
  <si>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</si>
  <si>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</si>
  <si>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</si>
  <si>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</si>
  <si>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</si>
  <si>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</si>
  <si>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</si>
  <si>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</si>
  <si>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</si>
  <si>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</si>
  <si>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</si>
  <si>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</si>
  <si>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</si>
  <si>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</si>
  <si>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</si>
  <si>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</si>
  <si>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</si>
  <si>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</si>
  <si>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</si>
  <si>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</si>
  <si>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</si>
  <si>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</si>
  <si>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</si>
  <si>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</si>
  <si>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</si>
  <si>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</si>
  <si>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</si>
  <si>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</si>
  <si>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</si>
  <si>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</si>
  <si>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</si>
  <si>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O1</t>
  </si>
  <si>
    <t>3,962</t>
  </si>
  <si>
    <t>2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</si>
  <si>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</si>
  <si>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</si>
  <si>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</si>
  <si>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</si>
  <si>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</si>
  <si>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</si>
  <si>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</si>
  <si>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</si>
  <si>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</si>
  <si>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767 - Konštrukcie doplnkové kovové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</si>
  <si>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</si>
  <si>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</si>
  <si>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</si>
  <si>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</si>
  <si>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</si>
  <si>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</si>
  <si>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</si>
  <si>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</si>
  <si>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</si>
  <si>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</si>
  <si>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</si>
  <si>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</si>
  <si>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</si>
  <si>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</si>
  <si>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</si>
  <si>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</si>
  <si>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</si>
  <si>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</si>
  <si>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</si>
  <si>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</si>
  <si>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</si>
  <si>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</si>
  <si>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</si>
  <si>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</si>
  <si>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ROZPOCET</t>
  </si>
  <si>
    <t>767</t>
  </si>
  <si>
    <t>Konštrukcie doplnkové kovové</t>
  </si>
  <si>
    <t>K</t>
  </si>
  <si>
    <t>767661500.S</t>
  </si>
  <si>
    <t>Montáž interierovej žalúzie hliníkovej lamelovej štandardnej</t>
  </si>
  <si>
    <t>m2</t>
  </si>
  <si>
    <t>16</t>
  </si>
  <si>
    <t>2143653826</t>
  </si>
  <si>
    <t>VV</t>
  </si>
  <si>
    <t>((0,82-0,1-0,07/2-0,03)*(1,47-0,1*2)*2+(0,905-0,07)*(1,47-0,07*2)*2)*1,02</t>
  </si>
  <si>
    <t xml:space="preserve">O1*(7+4+12-1)                   </t>
  </si>
  <si>
    <t>Medzisúčet   "2.NP</t>
  </si>
  <si>
    <t>3</t>
  </si>
  <si>
    <t>O1*(6+4+11)                     "3.NP</t>
  </si>
  <si>
    <t>O1*(5+4+10)                     "4.NP</t>
  </si>
  <si>
    <t>O1*(4+4+9)                     "5.NP</t>
  </si>
  <si>
    <t>O1*(3+4+8)                     "6.NP</t>
  </si>
  <si>
    <t>O1*(2+4+7)                    "7.NP</t>
  </si>
  <si>
    <t>Súčet</t>
  </si>
  <si>
    <t>4</t>
  </si>
  <si>
    <t>M</t>
  </si>
  <si>
    <t>611530061300.S</t>
  </si>
  <si>
    <t>Žalúzie interiérové hliníkové, lamela šírky 18/25 mm, biela, bez vedenia</t>
  </si>
  <si>
    <t>32</t>
  </si>
  <si>
    <t>1301119005</t>
  </si>
  <si>
    <t>611530061600.S</t>
  </si>
  <si>
    <t>Bočné vedenie pre žalúzie, oceľové lanko</t>
  </si>
  <si>
    <t>ks</t>
  </si>
  <si>
    <t>-125455360</t>
  </si>
  <si>
    <t>(7+4+12)*4                   "2.NP</t>
  </si>
  <si>
    <t>(6+4+11)*4                     "3.NP</t>
  </si>
  <si>
    <t>(5+4+10)*4                     "4.NP</t>
  </si>
  <si>
    <t>(4+4+9)*4                     "5.NP</t>
  </si>
  <si>
    <t>(3+4+8)*4                     "6.NP</t>
  </si>
  <si>
    <t>(2+4+7)*4                    "7.NP</t>
  </si>
  <si>
    <t>998767203.S</t>
  </si>
  <si>
    <t>Presun hmôt pre kovové stavebné doplnkové konštrukcie v objektoch výšky nad 12 do 24 m</t>
  </si>
  <si>
    <t>%</t>
  </si>
  <si>
    <t>1433815458</t>
  </si>
  <si>
    <t>5</t>
  </si>
  <si>
    <t>998767292.S</t>
  </si>
  <si>
    <t>Kovové stav.dopln.konštr., prípl.za presun nad najväčšiu dopr. vzdial. do 100 m</t>
  </si>
  <si>
    <t>1831265075</t>
  </si>
  <si>
    <t>ZOZNAM FIGÚR</t>
  </si>
  <si>
    <t>Výmera</t>
  </si>
  <si>
    <t>Použitie figúry: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</si>
</sst>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5" borderId="0" xfId="0" applyFont="1" applyFill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E20" sqref="E2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 x14ac:dyDescent="0.2">
      <c r="B5" s="20"/>
      <c r="D5" s="24" t="s">
        <v>12</v>
      </c>
      <c r="K5" s="260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0"/>
      <c r="BE5" s="257" t="s">
        <v>14</v>
      </c>
      <c r="BS5" s="17" t="s">
        <v>6</v>
      </c>
    </row>
    <row r="6" spans="1:74" s="1" customFormat="1" ht="36.950000000000003" customHeight="1" x14ac:dyDescent="0.2">
      <c r="B6" s="20"/>
      <c r="D6" s="26" t="s">
        <v>15</v>
      </c>
      <c r="K6" s="261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0"/>
      <c r="BE6" s="258"/>
      <c r="BS6" s="17" t="s">
        <v>6</v>
      </c>
    </row>
    <row r="7" spans="1:74" s="1" customFormat="1" ht="12" customHeight="1" x14ac:dyDescent="0.2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58"/>
      <c r="BS7" s="17" t="s">
        <v>6</v>
      </c>
    </row>
    <row r="8" spans="1:74" s="1" customFormat="1" ht="12" customHeight="1" x14ac:dyDescent="0.2">
      <c r="B8" s="20"/>
      <c r="D8" s="27" t="s">
        <v>19</v>
      </c>
      <c r="K8" s="25" t="s">
        <v>20</v>
      </c>
      <c r="AK8" s="27" t="s">
        <v>21</v>
      </c>
      <c r="AN8" s="225">
        <v>44444</v>
      </c>
      <c r="AR8" s="20"/>
      <c r="BE8" s="258"/>
      <c r="BS8" s="17" t="s">
        <v>6</v>
      </c>
    </row>
    <row r="9" spans="1:74" s="1" customFormat="1" ht="14.45" customHeight="1" x14ac:dyDescent="0.2">
      <c r="B9" s="20"/>
      <c r="AR9" s="20"/>
      <c r="BE9" s="258"/>
      <c r="BS9" s="17" t="s">
        <v>6</v>
      </c>
    </row>
    <row r="10" spans="1:74" s="1" customFormat="1" ht="12" customHeight="1" x14ac:dyDescent="0.2">
      <c r="B10" s="20"/>
      <c r="D10" s="27" t="s">
        <v>22</v>
      </c>
      <c r="AK10" s="27" t="s">
        <v>23</v>
      </c>
      <c r="AN10" s="25" t="s">
        <v>1</v>
      </c>
      <c r="AR10" s="20"/>
      <c r="BE10" s="258"/>
      <c r="BS10" s="17" t="s">
        <v>6</v>
      </c>
    </row>
    <row r="11" spans="1:74" s="1" customFormat="1" ht="18.399999999999999" customHeight="1" x14ac:dyDescent="0.2">
      <c r="B11" s="20"/>
      <c r="E11" s="25" t="s">
        <v>24</v>
      </c>
      <c r="AK11" s="27" t="s">
        <v>25</v>
      </c>
      <c r="AN11" s="25" t="s">
        <v>1</v>
      </c>
      <c r="AR11" s="20"/>
      <c r="BE11" s="258"/>
      <c r="BS11" s="17" t="s">
        <v>6</v>
      </c>
    </row>
    <row r="12" spans="1:74" s="1" customFormat="1" ht="6.95" customHeight="1" x14ac:dyDescent="0.2">
      <c r="B12" s="20"/>
      <c r="AR12" s="20"/>
      <c r="BE12" s="258"/>
      <c r="BS12" s="17" t="s">
        <v>6</v>
      </c>
    </row>
    <row r="13" spans="1:74" s="1" customFormat="1" ht="12" customHeight="1" x14ac:dyDescent="0.2">
      <c r="B13" s="20"/>
      <c r="D13" s="27" t="s">
        <v>26</v>
      </c>
      <c r="AK13" s="27" t="s">
        <v>23</v>
      </c>
      <c r="AN13" s="29" t="s">
        <v>27</v>
      </c>
      <c r="AR13" s="20"/>
      <c r="BE13" s="258"/>
      <c r="BS13" s="17" t="s">
        <v>6</v>
      </c>
    </row>
    <row r="14" spans="1:74" ht="12.75" x14ac:dyDescent="0.2">
      <c r="B14" s="20"/>
      <c r="E14" s="262" t="s">
        <v>27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7" t="s">
        <v>25</v>
      </c>
      <c r="AN14" s="29" t="s">
        <v>27</v>
      </c>
      <c r="AR14" s="20"/>
      <c r="BE14" s="258"/>
      <c r="BS14" s="17" t="s">
        <v>6</v>
      </c>
    </row>
    <row r="15" spans="1:74" s="1" customFormat="1" ht="6.95" customHeight="1" x14ac:dyDescent="0.2">
      <c r="B15" s="20"/>
      <c r="AR15" s="20"/>
      <c r="BE15" s="258"/>
      <c r="BS15" s="17" t="s">
        <v>3</v>
      </c>
    </row>
    <row r="16" spans="1:74" s="1" customFormat="1" ht="12" customHeight="1" x14ac:dyDescent="0.2">
      <c r="B16" s="20"/>
      <c r="D16" s="27" t="s">
        <v>28</v>
      </c>
      <c r="AK16" s="27" t="s">
        <v>23</v>
      </c>
      <c r="AN16" s="25" t="s">
        <v>1</v>
      </c>
      <c r="AR16" s="20"/>
      <c r="BE16" s="258"/>
      <c r="BS16" s="17" t="s">
        <v>3</v>
      </c>
    </row>
    <row r="17" spans="1:71" s="1" customFormat="1" ht="18.399999999999999" customHeight="1" x14ac:dyDescent="0.2">
      <c r="B17" s="20"/>
      <c r="E17" s="25" t="s">
        <v>20</v>
      </c>
      <c r="AK17" s="27" t="s">
        <v>25</v>
      </c>
      <c r="AN17" s="25" t="s">
        <v>1</v>
      </c>
      <c r="AR17" s="20"/>
      <c r="BE17" s="258"/>
      <c r="BS17" s="17" t="s">
        <v>29</v>
      </c>
    </row>
    <row r="18" spans="1:71" s="1" customFormat="1" ht="6.95" customHeight="1" x14ac:dyDescent="0.2">
      <c r="B18" s="20"/>
      <c r="AR18" s="20"/>
      <c r="BE18" s="258"/>
      <c r="BS18" s="17" t="s">
        <v>6</v>
      </c>
    </row>
    <row r="19" spans="1:71" s="1" customFormat="1" ht="12" customHeight="1" x14ac:dyDescent="0.2">
      <c r="B19" s="20"/>
      <c r="D19" s="27" t="s">
        <v>30</v>
      </c>
      <c r="AK19" s="27" t="s">
        <v>23</v>
      </c>
      <c r="AN19" s="25" t="s">
        <v>1</v>
      </c>
      <c r="AR19" s="20"/>
      <c r="BE19" s="258"/>
      <c r="BS19" s="17" t="s">
        <v>6</v>
      </c>
    </row>
    <row r="20" spans="1:71" s="1" customFormat="1" ht="18.399999999999999" customHeight="1" x14ac:dyDescent="0.2">
      <c r="B20" s="20"/>
      <c r="E20" s="25"/>
      <c r="AK20" s="27" t="s">
        <v>25</v>
      </c>
      <c r="AN20" s="25" t="s">
        <v>1</v>
      </c>
      <c r="AR20" s="20"/>
      <c r="BE20" s="258"/>
      <c r="BS20" s="17" t="s">
        <v>29</v>
      </c>
    </row>
    <row r="21" spans="1:71" s="1" customFormat="1" ht="6.95" customHeight="1" x14ac:dyDescent="0.2">
      <c r="B21" s="20"/>
      <c r="AR21" s="20"/>
      <c r="BE21" s="258"/>
    </row>
    <row r="22" spans="1:71" s="1" customFormat="1" ht="12" customHeight="1" x14ac:dyDescent="0.2">
      <c r="B22" s="20"/>
      <c r="D22" s="27" t="s">
        <v>31</v>
      </c>
      <c r="AR22" s="20"/>
      <c r="BE22" s="258"/>
    </row>
    <row r="23" spans="1:71" s="1" customFormat="1" ht="16.5" customHeight="1" x14ac:dyDescent="0.2">
      <c r="B23" s="20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20"/>
      <c r="BE23" s="258"/>
    </row>
    <row r="24" spans="1:71" s="1" customFormat="1" ht="6.95" customHeight="1" x14ac:dyDescent="0.2">
      <c r="B24" s="20"/>
      <c r="AR24" s="20"/>
      <c r="BE24" s="258"/>
    </row>
    <row r="25" spans="1:71" s="1" customFormat="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8"/>
    </row>
    <row r="26" spans="1:71" s="2" customFormat="1" ht="25.9" customHeight="1" x14ac:dyDescent="0.2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5">
        <f>ROUND(AG94,2)</f>
        <v>0</v>
      </c>
      <c r="AL26" s="266"/>
      <c r="AM26" s="266"/>
      <c r="AN26" s="266"/>
      <c r="AO26" s="266"/>
      <c r="AP26" s="32"/>
      <c r="AQ26" s="32"/>
      <c r="AR26" s="33"/>
      <c r="BE26" s="258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8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67" t="s">
        <v>33</v>
      </c>
      <c r="M28" s="267"/>
      <c r="N28" s="267"/>
      <c r="O28" s="267"/>
      <c r="P28" s="267"/>
      <c r="Q28" s="32"/>
      <c r="R28" s="32"/>
      <c r="S28" s="32"/>
      <c r="T28" s="32"/>
      <c r="U28" s="32"/>
      <c r="V28" s="32"/>
      <c r="W28" s="267" t="s">
        <v>34</v>
      </c>
      <c r="X28" s="267"/>
      <c r="Y28" s="267"/>
      <c r="Z28" s="267"/>
      <c r="AA28" s="267"/>
      <c r="AB28" s="267"/>
      <c r="AC28" s="267"/>
      <c r="AD28" s="267"/>
      <c r="AE28" s="267"/>
      <c r="AF28" s="32"/>
      <c r="AG28" s="32"/>
      <c r="AH28" s="32"/>
      <c r="AI28" s="32"/>
      <c r="AJ28" s="32"/>
      <c r="AK28" s="267" t="s">
        <v>35</v>
      </c>
      <c r="AL28" s="267"/>
      <c r="AM28" s="267"/>
      <c r="AN28" s="267"/>
      <c r="AO28" s="267"/>
      <c r="AP28" s="32"/>
      <c r="AQ28" s="32"/>
      <c r="AR28" s="33"/>
      <c r="BE28" s="258"/>
    </row>
    <row r="29" spans="1:71" s="3" customFormat="1" ht="14.45" customHeight="1" x14ac:dyDescent="0.2">
      <c r="B29" s="37"/>
      <c r="D29" s="27" t="s">
        <v>36</v>
      </c>
      <c r="F29" s="38" t="s">
        <v>37</v>
      </c>
      <c r="L29" s="249">
        <v>0.2</v>
      </c>
      <c r="M29" s="248"/>
      <c r="N29" s="248"/>
      <c r="O29" s="248"/>
      <c r="P29" s="248"/>
      <c r="Q29" s="39"/>
      <c r="R29" s="39"/>
      <c r="S29" s="39"/>
      <c r="T29" s="39"/>
      <c r="U29" s="39"/>
      <c r="V29" s="39"/>
      <c r="W29" s="247">
        <f>ROUND(AZ94, 2)</f>
        <v>0</v>
      </c>
      <c r="X29" s="248"/>
      <c r="Y29" s="248"/>
      <c r="Z29" s="248"/>
      <c r="AA29" s="248"/>
      <c r="AB29" s="248"/>
      <c r="AC29" s="248"/>
      <c r="AD29" s="248"/>
      <c r="AE29" s="248"/>
      <c r="AF29" s="39"/>
      <c r="AG29" s="39"/>
      <c r="AH29" s="39"/>
      <c r="AI29" s="39"/>
      <c r="AJ29" s="39"/>
      <c r="AK29" s="247">
        <f>ROUND(AV94, 2)</f>
        <v>0</v>
      </c>
      <c r="AL29" s="248"/>
      <c r="AM29" s="248"/>
      <c r="AN29" s="248"/>
      <c r="AO29" s="248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59"/>
    </row>
    <row r="30" spans="1:71" s="3" customFormat="1" ht="14.45" customHeight="1" x14ac:dyDescent="0.2">
      <c r="B30" s="37"/>
      <c r="F30" s="38" t="s">
        <v>38</v>
      </c>
      <c r="L30" s="249">
        <v>0.2</v>
      </c>
      <c r="M30" s="248"/>
      <c r="N30" s="248"/>
      <c r="O30" s="248"/>
      <c r="P30" s="248"/>
      <c r="Q30" s="39"/>
      <c r="R30" s="39"/>
      <c r="S30" s="39"/>
      <c r="T30" s="39"/>
      <c r="U30" s="39"/>
      <c r="V30" s="39"/>
      <c r="W30" s="247">
        <f>ROUND(BA94, 2)</f>
        <v>0</v>
      </c>
      <c r="X30" s="248"/>
      <c r="Y30" s="248"/>
      <c r="Z30" s="248"/>
      <c r="AA30" s="248"/>
      <c r="AB30" s="248"/>
      <c r="AC30" s="248"/>
      <c r="AD30" s="248"/>
      <c r="AE30" s="248"/>
      <c r="AF30" s="39"/>
      <c r="AG30" s="39"/>
      <c r="AH30" s="39"/>
      <c r="AI30" s="39"/>
      <c r="AJ30" s="39"/>
      <c r="AK30" s="247">
        <f>ROUND(AW94, 2)</f>
        <v>0</v>
      </c>
      <c r="AL30" s="248"/>
      <c r="AM30" s="248"/>
      <c r="AN30" s="248"/>
      <c r="AO30" s="248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59"/>
    </row>
    <row r="31" spans="1:71" s="3" customFormat="1" ht="14.45" hidden="1" customHeight="1" x14ac:dyDescent="0.2">
      <c r="B31" s="37"/>
      <c r="F31" s="27" t="s">
        <v>39</v>
      </c>
      <c r="L31" s="256">
        <v>0.2</v>
      </c>
      <c r="M31" s="255"/>
      <c r="N31" s="255"/>
      <c r="O31" s="255"/>
      <c r="P31" s="255"/>
      <c r="W31" s="254">
        <f>ROUND(BB94, 2)</f>
        <v>0</v>
      </c>
      <c r="X31" s="255"/>
      <c r="Y31" s="255"/>
      <c r="Z31" s="255"/>
      <c r="AA31" s="255"/>
      <c r="AB31" s="255"/>
      <c r="AC31" s="255"/>
      <c r="AD31" s="255"/>
      <c r="AE31" s="255"/>
      <c r="AK31" s="254">
        <v>0</v>
      </c>
      <c r="AL31" s="255"/>
      <c r="AM31" s="255"/>
      <c r="AN31" s="255"/>
      <c r="AO31" s="255"/>
      <c r="AR31" s="37"/>
      <c r="BE31" s="259"/>
    </row>
    <row r="32" spans="1:71" s="3" customFormat="1" ht="14.45" hidden="1" customHeight="1" x14ac:dyDescent="0.2">
      <c r="B32" s="37"/>
      <c r="F32" s="27" t="s">
        <v>40</v>
      </c>
      <c r="L32" s="256">
        <v>0.2</v>
      </c>
      <c r="M32" s="255"/>
      <c r="N32" s="255"/>
      <c r="O32" s="255"/>
      <c r="P32" s="255"/>
      <c r="W32" s="254">
        <f>ROUND(BC94, 2)</f>
        <v>0</v>
      </c>
      <c r="X32" s="255"/>
      <c r="Y32" s="255"/>
      <c r="Z32" s="255"/>
      <c r="AA32" s="255"/>
      <c r="AB32" s="255"/>
      <c r="AC32" s="255"/>
      <c r="AD32" s="255"/>
      <c r="AE32" s="255"/>
      <c r="AK32" s="254">
        <v>0</v>
      </c>
      <c r="AL32" s="255"/>
      <c r="AM32" s="255"/>
      <c r="AN32" s="255"/>
      <c r="AO32" s="255"/>
      <c r="AR32" s="37"/>
      <c r="BE32" s="259"/>
    </row>
    <row r="33" spans="1:57" s="3" customFormat="1" ht="14.45" hidden="1" customHeight="1" x14ac:dyDescent="0.2">
      <c r="B33" s="37"/>
      <c r="F33" s="38" t="s">
        <v>41</v>
      </c>
      <c r="L33" s="249">
        <v>0</v>
      </c>
      <c r="M33" s="248"/>
      <c r="N33" s="248"/>
      <c r="O33" s="248"/>
      <c r="P33" s="248"/>
      <c r="Q33" s="39"/>
      <c r="R33" s="39"/>
      <c r="S33" s="39"/>
      <c r="T33" s="39"/>
      <c r="U33" s="39"/>
      <c r="V33" s="39"/>
      <c r="W33" s="247">
        <f>ROUND(BD94, 2)</f>
        <v>0</v>
      </c>
      <c r="X33" s="248"/>
      <c r="Y33" s="248"/>
      <c r="Z33" s="248"/>
      <c r="AA33" s="248"/>
      <c r="AB33" s="248"/>
      <c r="AC33" s="248"/>
      <c r="AD33" s="248"/>
      <c r="AE33" s="248"/>
      <c r="AF33" s="39"/>
      <c r="AG33" s="39"/>
      <c r="AH33" s="39"/>
      <c r="AI33" s="39"/>
      <c r="AJ33" s="39"/>
      <c r="AK33" s="247">
        <v>0</v>
      </c>
      <c r="AL33" s="248"/>
      <c r="AM33" s="248"/>
      <c r="AN33" s="248"/>
      <c r="AO33" s="248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59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8"/>
    </row>
    <row r="35" spans="1:57" s="2" customFormat="1" ht="25.9" customHeight="1" x14ac:dyDescent="0.2">
      <c r="A35" s="32"/>
      <c r="B35" s="33"/>
      <c r="C35" s="41"/>
      <c r="D35" s="42" t="s">
        <v>42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43</v>
      </c>
      <c r="U35" s="43"/>
      <c r="V35" s="43"/>
      <c r="W35" s="43"/>
      <c r="X35" s="250" t="s">
        <v>44</v>
      </c>
      <c r="Y35" s="251"/>
      <c r="Z35" s="251"/>
      <c r="AA35" s="251"/>
      <c r="AB35" s="251"/>
      <c r="AC35" s="43"/>
      <c r="AD35" s="43"/>
      <c r="AE35" s="43"/>
      <c r="AF35" s="43"/>
      <c r="AG35" s="43"/>
      <c r="AH35" s="43"/>
      <c r="AI35" s="43"/>
      <c r="AJ35" s="43"/>
      <c r="AK35" s="252">
        <f>SUM(AK26:AK33)</f>
        <v>0</v>
      </c>
      <c r="AL35" s="251"/>
      <c r="AM35" s="251"/>
      <c r="AN35" s="251"/>
      <c r="AO35" s="253"/>
      <c r="AP35" s="41"/>
      <c r="AQ35" s="41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45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32"/>
      <c r="B60" s="33"/>
      <c r="C60" s="32"/>
      <c r="D60" s="48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47</v>
      </c>
      <c r="AI60" s="35"/>
      <c r="AJ60" s="35"/>
      <c r="AK60" s="35"/>
      <c r="AL60" s="35"/>
      <c r="AM60" s="48" t="s">
        <v>48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32"/>
      <c r="B64" s="33"/>
      <c r="C64" s="32"/>
      <c r="D64" s="46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50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32"/>
      <c r="B75" s="33"/>
      <c r="C75" s="32"/>
      <c r="D75" s="48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47</v>
      </c>
      <c r="AI75" s="35"/>
      <c r="AJ75" s="35"/>
      <c r="AK75" s="35"/>
      <c r="AL75" s="35"/>
      <c r="AM75" s="48" t="s">
        <v>48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 x14ac:dyDescent="0.2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0" s="2" customFormat="1" ht="6.95" customHeight="1" x14ac:dyDescent="0.2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0" s="2" customFormat="1" ht="24.95" customHeight="1" x14ac:dyDescent="0.2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 x14ac:dyDescent="0.2">
      <c r="B84" s="54"/>
      <c r="C84" s="27" t="s">
        <v>12</v>
      </c>
      <c r="L84" s="4" t="str">
        <f>K5</f>
        <v>BSK21-26</v>
      </c>
      <c r="AR84" s="54"/>
    </row>
    <row r="85" spans="1:90" s="5" customFormat="1" ht="36.950000000000003" customHeight="1" x14ac:dyDescent="0.2">
      <c r="B85" s="55"/>
      <c r="C85" s="56" t="s">
        <v>15</v>
      </c>
      <c r="L85" s="238" t="str">
        <f>K6</f>
        <v>SOŠ polygrafická, BA, Račianska  - Interiérové žaluzie okien v obj. internátu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5"/>
    </row>
    <row r="86" spans="1:90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 x14ac:dyDescent="0.2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0">
        <f>IF(AN8= "","",AN8)</f>
        <v>44444</v>
      </c>
      <c r="AN87" s="240"/>
      <c r="AO87" s="32"/>
      <c r="AP87" s="32"/>
      <c r="AQ87" s="32"/>
      <c r="AR87" s="33"/>
      <c r="BE87" s="32"/>
    </row>
    <row r="88" spans="1:90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2" customHeight="1" x14ac:dyDescent="0.2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SOŠ polygrafická, BA, Račianska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41" t="str">
        <f>IF(E17="","",E17)</f>
        <v xml:space="preserve"> </v>
      </c>
      <c r="AN89" s="242"/>
      <c r="AO89" s="242"/>
      <c r="AP89" s="242"/>
      <c r="AQ89" s="32"/>
      <c r="AR89" s="33"/>
      <c r="AS89" s="243" t="s">
        <v>52</v>
      </c>
      <c r="AT89" s="244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0" s="2" customFormat="1" ht="15.2" customHeight="1" x14ac:dyDescent="0.2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41" t="str">
        <f>IF(E20="","",E20)</f>
        <v/>
      </c>
      <c r="AN90" s="242"/>
      <c r="AO90" s="242"/>
      <c r="AP90" s="242"/>
      <c r="AQ90" s="32"/>
      <c r="AR90" s="33"/>
      <c r="AS90" s="245"/>
      <c r="AT90" s="246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0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0" s="2" customFormat="1" ht="29.25" customHeight="1" x14ac:dyDescent="0.2">
      <c r="A92" s="32"/>
      <c r="B92" s="33"/>
      <c r="C92" s="228" t="s">
        <v>53</v>
      </c>
      <c r="D92" s="229"/>
      <c r="E92" s="229"/>
      <c r="F92" s="229"/>
      <c r="G92" s="229"/>
      <c r="H92" s="63"/>
      <c r="I92" s="230" t="s">
        <v>54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1" t="s">
        <v>55</v>
      </c>
      <c r="AH92" s="229"/>
      <c r="AI92" s="229"/>
      <c r="AJ92" s="229"/>
      <c r="AK92" s="229"/>
      <c r="AL92" s="229"/>
      <c r="AM92" s="229"/>
      <c r="AN92" s="230" t="s">
        <v>56</v>
      </c>
      <c r="AO92" s="229"/>
      <c r="AP92" s="232"/>
      <c r="AQ92" s="64" t="s">
        <v>57</v>
      </c>
      <c r="AR92" s="33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2"/>
    </row>
    <row r="93" spans="1:90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0" s="6" customFormat="1" ht="32.450000000000003" customHeight="1" x14ac:dyDescent="0.2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>SUM(AG94,AT94)</f>
        <v>0</v>
      </c>
      <c r="AO94" s="237"/>
      <c r="AP94" s="237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71</v>
      </c>
      <c r="BT94" s="80" t="s">
        <v>72</v>
      </c>
      <c r="BV94" s="80" t="s">
        <v>73</v>
      </c>
      <c r="BW94" s="80" t="s">
        <v>4</v>
      </c>
      <c r="BX94" s="80" t="s">
        <v>74</v>
      </c>
      <c r="CL94" s="80" t="s">
        <v>1</v>
      </c>
    </row>
    <row r="95" spans="1:90" s="7" customFormat="1" ht="24.75" customHeight="1" x14ac:dyDescent="0.2">
      <c r="A95" s="81" t="s">
        <v>75</v>
      </c>
      <c r="B95" s="82"/>
      <c r="C95" s="83"/>
      <c r="D95" s="235" t="s">
        <v>13</v>
      </c>
      <c r="E95" s="235"/>
      <c r="F95" s="235"/>
      <c r="G95" s="235"/>
      <c r="H95" s="235"/>
      <c r="I95" s="84"/>
      <c r="J95" s="235" t="s">
        <v>16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3">
        <f>'BSK21-26 - SOŠ polygrafic...'!J30</f>
        <v>0</v>
      </c>
      <c r="AH95" s="234"/>
      <c r="AI95" s="234"/>
      <c r="AJ95" s="234"/>
      <c r="AK95" s="234"/>
      <c r="AL95" s="234"/>
      <c r="AM95" s="234"/>
      <c r="AN95" s="233">
        <f>SUM(AG95,AT95)</f>
        <v>0</v>
      </c>
      <c r="AO95" s="234"/>
      <c r="AP95" s="234"/>
      <c r="AQ95" s="85" t="s">
        <v>76</v>
      </c>
      <c r="AR95" s="82"/>
      <c r="AS95" s="86">
        <v>0</v>
      </c>
      <c r="AT95" s="87">
        <f>ROUND(SUM(AV95:AW95),2)</f>
        <v>0</v>
      </c>
      <c r="AU95" s="88">
        <f>'BSK21-26 - SOŠ polygrafic...'!P124</f>
        <v>0</v>
      </c>
      <c r="AV95" s="87">
        <f>'BSK21-26 - SOŠ polygrafic...'!J33</f>
        <v>0</v>
      </c>
      <c r="AW95" s="87">
        <f>'BSK21-26 - SOŠ polygrafic...'!J34</f>
        <v>0</v>
      </c>
      <c r="AX95" s="87">
        <f>'BSK21-26 - SOŠ polygrafic...'!J35</f>
        <v>0</v>
      </c>
      <c r="AY95" s="87">
        <f>'BSK21-26 - SOŠ polygrafic...'!J36</f>
        <v>0</v>
      </c>
      <c r="AZ95" s="87">
        <f>'BSK21-26 - SOŠ polygrafic...'!F33</f>
        <v>0</v>
      </c>
      <c r="BA95" s="87">
        <f>'BSK21-26 - SOŠ polygrafic...'!F34</f>
        <v>0</v>
      </c>
      <c r="BB95" s="87">
        <f>'BSK21-26 - SOŠ polygrafic...'!F35</f>
        <v>0</v>
      </c>
      <c r="BC95" s="87">
        <f>'BSK21-26 - SOŠ polygrafic...'!F36</f>
        <v>0</v>
      </c>
      <c r="BD95" s="89">
        <f>'BSK21-26 - SOŠ polygrafic...'!F37</f>
        <v>0</v>
      </c>
      <c r="BT95" s="90" t="s">
        <v>77</v>
      </c>
      <c r="BU95" s="90" t="s">
        <v>78</v>
      </c>
      <c r="BV95" s="90" t="s">
        <v>73</v>
      </c>
      <c r="BW95" s="90" t="s">
        <v>4</v>
      </c>
      <c r="BX95" s="90" t="s">
        <v>74</v>
      </c>
      <c r="CL95" s="90" t="s">
        <v>1</v>
      </c>
    </row>
    <row r="96" spans="1:90" s="2" customFormat="1" ht="30" customHeight="1" x14ac:dyDescent="0.2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 x14ac:dyDescent="0.2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BSK21-26 - SOŠ polygrafi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tabSelected="1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4</v>
      </c>
      <c r="AZ2" s="91" t="s">
        <v>79</v>
      </c>
      <c r="BA2" s="91" t="s">
        <v>1</v>
      </c>
      <c r="BB2" s="91" t="s">
        <v>1</v>
      </c>
      <c r="BC2" s="91" t="s">
        <v>80</v>
      </c>
      <c r="BD2" s="91" t="s">
        <v>81</v>
      </c>
    </row>
    <row r="3" spans="1:5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56" s="1" customFormat="1" ht="24.95" customHeight="1" x14ac:dyDescent="0.2">
      <c r="B4" s="20"/>
      <c r="D4" s="21" t="s">
        <v>82</v>
      </c>
      <c r="L4" s="20"/>
      <c r="M4" s="92" t="s">
        <v>9</v>
      </c>
      <c r="AT4" s="17" t="s">
        <v>3</v>
      </c>
    </row>
    <row r="5" spans="1:56" s="1" customFormat="1" ht="6.95" customHeight="1" x14ac:dyDescent="0.2">
      <c r="B5" s="20"/>
      <c r="L5" s="20"/>
    </row>
    <row r="6" spans="1:56" s="2" customFormat="1" ht="12" customHeight="1" x14ac:dyDescent="0.2">
      <c r="A6" s="32"/>
      <c r="B6" s="33"/>
      <c r="C6" s="32"/>
      <c r="D6" s="27" t="s">
        <v>15</v>
      </c>
      <c r="E6" s="32"/>
      <c r="F6" s="32"/>
      <c r="G6" s="32"/>
      <c r="H6" s="32"/>
      <c r="I6" s="32"/>
      <c r="J6" s="32"/>
      <c r="K6" s="32"/>
      <c r="L6" s="4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56" s="2" customFormat="1" ht="30" customHeight="1" x14ac:dyDescent="0.2">
      <c r="A7" s="32"/>
      <c r="B7" s="33"/>
      <c r="C7" s="32"/>
      <c r="D7" s="32"/>
      <c r="E7" s="238" t="s">
        <v>16</v>
      </c>
      <c r="F7" s="270"/>
      <c r="G7" s="270"/>
      <c r="H7" s="270"/>
      <c r="I7" s="32"/>
      <c r="J7" s="32"/>
      <c r="K7" s="32"/>
      <c r="L7" s="45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56" s="2" customFormat="1" x14ac:dyDescent="0.2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56" s="2" customFormat="1" ht="12" customHeight="1" x14ac:dyDescent="0.2">
      <c r="A9" s="32"/>
      <c r="B9" s="33"/>
      <c r="C9" s="32"/>
      <c r="D9" s="27" t="s">
        <v>17</v>
      </c>
      <c r="E9" s="32"/>
      <c r="F9" s="25" t="s">
        <v>1</v>
      </c>
      <c r="G9" s="32"/>
      <c r="H9" s="32"/>
      <c r="I9" s="27" t="s">
        <v>18</v>
      </c>
      <c r="J9" s="25" t="s">
        <v>1</v>
      </c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ht="12" customHeight="1" x14ac:dyDescent="0.2">
      <c r="A10" s="32"/>
      <c r="B10" s="33"/>
      <c r="C10" s="32"/>
      <c r="D10" s="27" t="s">
        <v>19</v>
      </c>
      <c r="E10" s="32"/>
      <c r="F10" s="25" t="s">
        <v>20</v>
      </c>
      <c r="G10" s="32"/>
      <c r="H10" s="32"/>
      <c r="I10" s="27" t="s">
        <v>21</v>
      </c>
      <c r="J10" s="58">
        <f>'Rekapitulácia stavby'!AN8</f>
        <v>44444</v>
      </c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0.9" customHeight="1" x14ac:dyDescent="0.2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 x14ac:dyDescent="0.2">
      <c r="A12" s="32"/>
      <c r="B12" s="33"/>
      <c r="C12" s="32"/>
      <c r="D12" s="27" t="s">
        <v>22</v>
      </c>
      <c r="E12" s="32"/>
      <c r="F12" s="32"/>
      <c r="G12" s="32"/>
      <c r="H12" s="32"/>
      <c r="I12" s="27" t="s">
        <v>23</v>
      </c>
      <c r="J12" s="25" t="s">
        <v>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8" customHeight="1" x14ac:dyDescent="0.2">
      <c r="A13" s="32"/>
      <c r="B13" s="33"/>
      <c r="C13" s="32"/>
      <c r="D13" s="32"/>
      <c r="E13" s="25" t="s">
        <v>24</v>
      </c>
      <c r="F13" s="32"/>
      <c r="G13" s="32"/>
      <c r="H13" s="32"/>
      <c r="I13" s="27" t="s">
        <v>25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6.95" customHeight="1" x14ac:dyDescent="0.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2" customHeight="1" x14ac:dyDescent="0.2">
      <c r="A15" s="32"/>
      <c r="B15" s="33"/>
      <c r="C15" s="32"/>
      <c r="D15" s="27" t="s">
        <v>26</v>
      </c>
      <c r="E15" s="32"/>
      <c r="F15" s="32"/>
      <c r="G15" s="32"/>
      <c r="H15" s="32"/>
      <c r="I15" s="27" t="s">
        <v>23</v>
      </c>
      <c r="J15" s="28" t="str">
        <f>'Rekapitulácia stavby'!AN13</f>
        <v>Vyplň údaj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8" customHeight="1" x14ac:dyDescent="0.2">
      <c r="A16" s="32"/>
      <c r="B16" s="33"/>
      <c r="C16" s="32"/>
      <c r="D16" s="32"/>
      <c r="E16" s="271" t="str">
        <f>'Rekapitulácia stavby'!E14</f>
        <v>Vyplň údaj</v>
      </c>
      <c r="F16" s="260"/>
      <c r="G16" s="260"/>
      <c r="H16" s="260"/>
      <c r="I16" s="27" t="s">
        <v>25</v>
      </c>
      <c r="J16" s="28" t="str">
        <f>'Rekapitulácia stavby'!AN14</f>
        <v>Vyplň údaj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 x14ac:dyDescent="0.2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 x14ac:dyDescent="0.2">
      <c r="A18" s="32"/>
      <c r="B18" s="33"/>
      <c r="C18" s="32"/>
      <c r="D18" s="27" t="s">
        <v>28</v>
      </c>
      <c r="E18" s="32"/>
      <c r="F18" s="32"/>
      <c r="G18" s="32"/>
      <c r="H18" s="32"/>
      <c r="I18" s="27" t="s">
        <v>23</v>
      </c>
      <c r="J18" s="25" t="str">
        <f>IF('Rekapitulácia stavby'!AN16="","",'Rekapitulácia stavby'!AN16)</f>
        <v/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 x14ac:dyDescent="0.2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27" t="s">
        <v>25</v>
      </c>
      <c r="J19" s="25" t="str">
        <f>IF('Rekapitulácia stavby'!AN17="","",'Rekapitulácia stavby'!AN17)</f>
        <v/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 x14ac:dyDescent="0.2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 x14ac:dyDescent="0.2">
      <c r="A21" s="32"/>
      <c r="B21" s="33"/>
      <c r="C21" s="32"/>
      <c r="D21" s="27" t="s">
        <v>30</v>
      </c>
      <c r="E21" s="32"/>
      <c r="F21" s="32"/>
      <c r="G21" s="32"/>
      <c r="H21" s="32"/>
      <c r="I21" s="27" t="s">
        <v>23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 x14ac:dyDescent="0.2">
      <c r="A22" s="32"/>
      <c r="B22" s="33"/>
      <c r="C22" s="32"/>
      <c r="D22" s="32"/>
      <c r="E22" s="25"/>
      <c r="F22" s="32"/>
      <c r="G22" s="32"/>
      <c r="H22" s="32"/>
      <c r="I22" s="27" t="s">
        <v>25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 x14ac:dyDescent="0.2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 x14ac:dyDescent="0.2">
      <c r="A24" s="32"/>
      <c r="B24" s="33"/>
      <c r="C24" s="32"/>
      <c r="D24" s="27" t="s">
        <v>31</v>
      </c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 x14ac:dyDescent="0.2">
      <c r="A25" s="93"/>
      <c r="B25" s="94"/>
      <c r="C25" s="93"/>
      <c r="D25" s="93"/>
      <c r="E25" s="264" t="s">
        <v>1</v>
      </c>
      <c r="F25" s="264"/>
      <c r="G25" s="264"/>
      <c r="H25" s="264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2" customFormat="1" ht="6.95" customHeight="1" x14ac:dyDescent="0.2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x14ac:dyDescent="0.2">
      <c r="A27" s="32"/>
      <c r="B27" s="33"/>
      <c r="C27" s="32"/>
      <c r="D27" s="69"/>
      <c r="E27" s="69"/>
      <c r="F27" s="69"/>
      <c r="G27" s="69"/>
      <c r="H27" s="69"/>
      <c r="I27" s="69"/>
      <c r="J27" s="69"/>
      <c r="K27" s="69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4.45" customHeight="1" x14ac:dyDescent="0.2">
      <c r="A28" s="32"/>
      <c r="B28" s="33"/>
      <c r="C28" s="32"/>
      <c r="D28" s="25" t="s">
        <v>83</v>
      </c>
      <c r="E28" s="32"/>
      <c r="F28" s="32"/>
      <c r="G28" s="32"/>
      <c r="H28" s="32"/>
      <c r="I28" s="32"/>
      <c r="J28" s="96">
        <f>J94</f>
        <v>0</v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14.45" customHeight="1" x14ac:dyDescent="0.2">
      <c r="A29" s="32"/>
      <c r="B29" s="33"/>
      <c r="C29" s="32"/>
      <c r="D29" s="97" t="s">
        <v>84</v>
      </c>
      <c r="E29" s="32"/>
      <c r="F29" s="32"/>
      <c r="G29" s="32"/>
      <c r="H29" s="32"/>
      <c r="I29" s="32"/>
      <c r="J29" s="96">
        <f>J99</f>
        <v>0</v>
      </c>
      <c r="K29" s="32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5" customHeight="1" x14ac:dyDescent="0.2">
      <c r="A30" s="32"/>
      <c r="B30" s="33"/>
      <c r="C30" s="32"/>
      <c r="D30" s="98" t="s">
        <v>32</v>
      </c>
      <c r="E30" s="32"/>
      <c r="F30" s="32"/>
      <c r="G30" s="32"/>
      <c r="H30" s="32"/>
      <c r="I30" s="32"/>
      <c r="J30" s="74">
        <f>ROUND(J28 + J29,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x14ac:dyDescent="0.2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x14ac:dyDescent="0.2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x14ac:dyDescent="0.2">
      <c r="A33" s="32"/>
      <c r="B33" s="33"/>
      <c r="C33" s="32"/>
      <c r="D33" s="99" t="s">
        <v>36</v>
      </c>
      <c r="E33" s="38" t="s">
        <v>37</v>
      </c>
      <c r="F33" s="100">
        <f>ROUND((SUM(BE99:BE106) + SUM(BE124:BE147)),  2)</f>
        <v>0</v>
      </c>
      <c r="G33" s="101"/>
      <c r="H33" s="101"/>
      <c r="I33" s="102">
        <v>0.2</v>
      </c>
      <c r="J33" s="100">
        <f>ROUND(((SUM(BE99:BE106) + SUM(BE124:BE147))*I33),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8" t="s">
        <v>38</v>
      </c>
      <c r="F34" s="100">
        <f>ROUND((SUM(BF99:BF106) + SUM(BF124:BF147)),  2)</f>
        <v>0</v>
      </c>
      <c r="G34" s="101"/>
      <c r="H34" s="101"/>
      <c r="I34" s="102">
        <v>0.2</v>
      </c>
      <c r="J34" s="100">
        <f>ROUND(((SUM(BF99:BF106) + SUM(BF124:BF147))*I34),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 x14ac:dyDescent="0.2">
      <c r="A35" s="32"/>
      <c r="B35" s="33"/>
      <c r="C35" s="32"/>
      <c r="D35" s="32"/>
      <c r="E35" s="27" t="s">
        <v>39</v>
      </c>
      <c r="F35" s="103">
        <f>ROUND((SUM(BG99:BG106) + SUM(BG124:BG147)),  2)</f>
        <v>0</v>
      </c>
      <c r="G35" s="32"/>
      <c r="H35" s="32"/>
      <c r="I35" s="104">
        <v>0.2</v>
      </c>
      <c r="J35" s="103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 x14ac:dyDescent="0.2">
      <c r="A36" s="32"/>
      <c r="B36" s="33"/>
      <c r="C36" s="32"/>
      <c r="D36" s="32"/>
      <c r="E36" s="27" t="s">
        <v>40</v>
      </c>
      <c r="F36" s="103">
        <f>ROUND((SUM(BH99:BH106) + SUM(BH124:BH147)),  2)</f>
        <v>0</v>
      </c>
      <c r="G36" s="32"/>
      <c r="H36" s="32"/>
      <c r="I36" s="104">
        <v>0.2</v>
      </c>
      <c r="J36" s="103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38" t="s">
        <v>41</v>
      </c>
      <c r="F37" s="100">
        <f>ROUND((SUM(BI99:BI106) + SUM(BI124:BI147)),  2)</f>
        <v>0</v>
      </c>
      <c r="G37" s="101"/>
      <c r="H37" s="101"/>
      <c r="I37" s="102">
        <v>0</v>
      </c>
      <c r="J37" s="100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5" customHeight="1" x14ac:dyDescent="0.2">
      <c r="A39" s="32"/>
      <c r="B39" s="33"/>
      <c r="C39" s="105"/>
      <c r="D39" s="106" t="s">
        <v>42</v>
      </c>
      <c r="E39" s="63"/>
      <c r="F39" s="63"/>
      <c r="G39" s="107" t="s">
        <v>43</v>
      </c>
      <c r="H39" s="108" t="s">
        <v>44</v>
      </c>
      <c r="I39" s="63"/>
      <c r="J39" s="109">
        <f>SUM(J30:J37)</f>
        <v>0</v>
      </c>
      <c r="K39" s="110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8" t="s">
        <v>47</v>
      </c>
      <c r="E61" s="35"/>
      <c r="F61" s="111" t="s">
        <v>48</v>
      </c>
      <c r="G61" s="48" t="s">
        <v>47</v>
      </c>
      <c r="H61" s="35"/>
      <c r="I61" s="35"/>
      <c r="J61" s="112" t="s">
        <v>48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8" t="s">
        <v>47</v>
      </c>
      <c r="E76" s="35"/>
      <c r="F76" s="111" t="s">
        <v>48</v>
      </c>
      <c r="G76" s="48" t="s">
        <v>47</v>
      </c>
      <c r="H76" s="35"/>
      <c r="I76" s="35"/>
      <c r="J76" s="112" t="s">
        <v>48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85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30" customHeight="1" x14ac:dyDescent="0.2">
      <c r="A85" s="32"/>
      <c r="B85" s="33"/>
      <c r="C85" s="32"/>
      <c r="D85" s="32"/>
      <c r="E85" s="238" t="str">
        <f>E7</f>
        <v>SOŠ polygrafická, BA, Račianska  - Interiérové žaluzie okien v obj. internátu</v>
      </c>
      <c r="F85" s="270"/>
      <c r="G85" s="270"/>
      <c r="H85" s="270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 x14ac:dyDescent="0.2">
      <c r="A87" s="32"/>
      <c r="B87" s="33"/>
      <c r="C87" s="27" t="s">
        <v>19</v>
      </c>
      <c r="D87" s="32"/>
      <c r="E87" s="32"/>
      <c r="F87" s="25" t="str">
        <f>F10</f>
        <v xml:space="preserve"> </v>
      </c>
      <c r="G87" s="32"/>
      <c r="H87" s="32"/>
      <c r="I87" s="27" t="s">
        <v>21</v>
      </c>
      <c r="J87" s="58">
        <f>IF(J10="","",J10)</f>
        <v>44444</v>
      </c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customHeight="1" x14ac:dyDescent="0.2">
      <c r="A89" s="32"/>
      <c r="B89" s="33"/>
      <c r="C89" s="27" t="s">
        <v>22</v>
      </c>
      <c r="D89" s="32"/>
      <c r="E89" s="32"/>
      <c r="F89" s="25" t="str">
        <f>E13</f>
        <v xml:space="preserve">SOŠ polygrafická, BA, Račianska </v>
      </c>
      <c r="G89" s="32"/>
      <c r="H89" s="32"/>
      <c r="I89" s="27" t="s">
        <v>28</v>
      </c>
      <c r="J89" s="30" t="str">
        <f>E19</f>
        <v xml:space="preserve"> 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customHeight="1" x14ac:dyDescent="0.2">
      <c r="A90" s="32"/>
      <c r="B90" s="33"/>
      <c r="C90" s="27" t="s">
        <v>26</v>
      </c>
      <c r="D90" s="32"/>
      <c r="E90" s="32"/>
      <c r="F90" s="25" t="str">
        <f>IF(E16="","",E16)</f>
        <v>Vyplň údaj</v>
      </c>
      <c r="G90" s="32"/>
      <c r="H90" s="32"/>
      <c r="I90" s="27" t="s">
        <v>30</v>
      </c>
      <c r="J90" s="30">
        <f>E22</f>
        <v>0</v>
      </c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 x14ac:dyDescent="0.2">
      <c r="A92" s="32"/>
      <c r="B92" s="33"/>
      <c r="C92" s="113" t="s">
        <v>86</v>
      </c>
      <c r="D92" s="105"/>
      <c r="E92" s="105"/>
      <c r="F92" s="105"/>
      <c r="G92" s="105"/>
      <c r="H92" s="105"/>
      <c r="I92" s="105"/>
      <c r="J92" s="114" t="s">
        <v>87</v>
      </c>
      <c r="K92" s="105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 x14ac:dyDescent="0.2">
      <c r="A94" s="32"/>
      <c r="B94" s="33"/>
      <c r="C94" s="115" t="s">
        <v>88</v>
      </c>
      <c r="D94" s="32"/>
      <c r="E94" s="32"/>
      <c r="F94" s="32"/>
      <c r="G94" s="32"/>
      <c r="H94" s="32"/>
      <c r="I94" s="32"/>
      <c r="J94" s="74">
        <f>J124</f>
        <v>0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89</v>
      </c>
    </row>
    <row r="95" spans="1:47" s="9" customFormat="1" ht="24.95" customHeight="1" x14ac:dyDescent="0.2">
      <c r="B95" s="116"/>
      <c r="D95" s="117" t="s">
        <v>90</v>
      </c>
      <c r="E95" s="118"/>
      <c r="F95" s="118"/>
      <c r="G95" s="118"/>
      <c r="H95" s="118"/>
      <c r="I95" s="118"/>
      <c r="J95" s="119">
        <f>J125</f>
        <v>0</v>
      </c>
      <c r="L95" s="116"/>
    </row>
    <row r="96" spans="1:47" s="10" customFormat="1" ht="19.899999999999999" customHeight="1" x14ac:dyDescent="0.2">
      <c r="B96" s="120"/>
      <c r="D96" s="121" t="s">
        <v>91</v>
      </c>
      <c r="E96" s="122"/>
      <c r="F96" s="122"/>
      <c r="G96" s="122"/>
      <c r="H96" s="122"/>
      <c r="I96" s="122"/>
      <c r="J96" s="123">
        <f>J126</f>
        <v>0</v>
      </c>
      <c r="L96" s="120"/>
    </row>
    <row r="97" spans="1:65" s="2" customFormat="1" ht="21.95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65" s="2" customFormat="1" ht="6.95" customHeight="1" x14ac:dyDescent="0.2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65" s="2" customFormat="1" ht="29.25" customHeight="1" x14ac:dyDescent="0.2">
      <c r="A99" s="32"/>
      <c r="B99" s="33"/>
      <c r="C99" s="115" t="s">
        <v>92</v>
      </c>
      <c r="D99" s="32"/>
      <c r="E99" s="32"/>
      <c r="F99" s="32"/>
      <c r="G99" s="32"/>
      <c r="H99" s="32"/>
      <c r="I99" s="32"/>
      <c r="J99" s="124">
        <f>ROUND(J100 + J101 + J102 + J103 + J104 + J105,2)</f>
        <v>0</v>
      </c>
      <c r="K99" s="32"/>
      <c r="L99" s="45"/>
      <c r="N99" s="125" t="s">
        <v>36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65" s="2" customFormat="1" ht="18" customHeight="1" x14ac:dyDescent="0.2">
      <c r="A100" s="32"/>
      <c r="B100" s="126"/>
      <c r="C100" s="127"/>
      <c r="D100" s="268" t="s">
        <v>93</v>
      </c>
      <c r="E100" s="269"/>
      <c r="F100" s="269"/>
      <c r="G100" s="127"/>
      <c r="H100" s="127"/>
      <c r="I100" s="127"/>
      <c r="J100" s="129">
        <v>0</v>
      </c>
      <c r="K100" s="127"/>
      <c r="L100" s="130"/>
      <c r="M100" s="131"/>
      <c r="N100" s="132" t="s">
        <v>38</v>
      </c>
      <c r="O100" s="131"/>
      <c r="P100" s="131"/>
      <c r="Q100" s="131"/>
      <c r="R100" s="131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3" t="s">
        <v>94</v>
      </c>
      <c r="AZ100" s="131"/>
      <c r="BA100" s="131"/>
      <c r="BB100" s="131"/>
      <c r="BC100" s="131"/>
      <c r="BD100" s="131"/>
      <c r="BE100" s="134">
        <f t="shared" ref="BE100:BE105" si="0">IF(N100="základná",J100,0)</f>
        <v>0</v>
      </c>
      <c r="BF100" s="134">
        <f t="shared" ref="BF100:BF105" si="1">IF(N100="znížená",J100,0)</f>
        <v>0</v>
      </c>
      <c r="BG100" s="134">
        <f t="shared" ref="BG100:BG105" si="2">IF(N100="zákl. prenesená",J100,0)</f>
        <v>0</v>
      </c>
      <c r="BH100" s="134">
        <f t="shared" ref="BH100:BH105" si="3">IF(N100="zníž. prenesená",J100,0)</f>
        <v>0</v>
      </c>
      <c r="BI100" s="134">
        <f t="shared" ref="BI100:BI105" si="4">IF(N100="nulová",J100,0)</f>
        <v>0</v>
      </c>
      <c r="BJ100" s="133" t="s">
        <v>81</v>
      </c>
      <c r="BK100" s="131"/>
      <c r="BL100" s="131"/>
      <c r="BM100" s="131"/>
    </row>
    <row r="101" spans="1:65" s="2" customFormat="1" ht="18" customHeight="1" x14ac:dyDescent="0.2">
      <c r="A101" s="32"/>
      <c r="B101" s="126"/>
      <c r="C101" s="127"/>
      <c r="D101" s="268" t="s">
        <v>95</v>
      </c>
      <c r="E101" s="269"/>
      <c r="F101" s="269"/>
      <c r="G101" s="127"/>
      <c r="H101" s="127"/>
      <c r="I101" s="127"/>
      <c r="J101" s="129">
        <v>0</v>
      </c>
      <c r="K101" s="127"/>
      <c r="L101" s="130"/>
      <c r="M101" s="131"/>
      <c r="N101" s="132" t="s">
        <v>38</v>
      </c>
      <c r="O101" s="131"/>
      <c r="P101" s="131"/>
      <c r="Q101" s="131"/>
      <c r="R101" s="131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3" t="s">
        <v>94</v>
      </c>
      <c r="AZ101" s="131"/>
      <c r="BA101" s="131"/>
      <c r="BB101" s="131"/>
      <c r="BC101" s="131"/>
      <c r="BD101" s="131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81</v>
      </c>
      <c r="BK101" s="131"/>
      <c r="BL101" s="131"/>
      <c r="BM101" s="131"/>
    </row>
    <row r="102" spans="1:65" s="2" customFormat="1" ht="18" customHeight="1" x14ac:dyDescent="0.2">
      <c r="A102" s="32"/>
      <c r="B102" s="126"/>
      <c r="C102" s="127"/>
      <c r="D102" s="268" t="s">
        <v>96</v>
      </c>
      <c r="E102" s="269"/>
      <c r="F102" s="269"/>
      <c r="G102" s="127"/>
      <c r="H102" s="127"/>
      <c r="I102" s="127"/>
      <c r="J102" s="129">
        <v>0</v>
      </c>
      <c r="K102" s="127"/>
      <c r="L102" s="130"/>
      <c r="M102" s="131"/>
      <c r="N102" s="132" t="s">
        <v>38</v>
      </c>
      <c r="O102" s="131"/>
      <c r="P102" s="131"/>
      <c r="Q102" s="131"/>
      <c r="R102" s="131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3" t="s">
        <v>94</v>
      </c>
      <c r="AZ102" s="131"/>
      <c r="BA102" s="131"/>
      <c r="BB102" s="131"/>
      <c r="BC102" s="131"/>
      <c r="BD102" s="131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81</v>
      </c>
      <c r="BK102" s="131"/>
      <c r="BL102" s="131"/>
      <c r="BM102" s="131"/>
    </row>
    <row r="103" spans="1:65" s="2" customFormat="1" ht="18" customHeight="1" x14ac:dyDescent="0.2">
      <c r="A103" s="32"/>
      <c r="B103" s="126"/>
      <c r="C103" s="127"/>
      <c r="D103" s="268" t="s">
        <v>97</v>
      </c>
      <c r="E103" s="269"/>
      <c r="F103" s="269"/>
      <c r="G103" s="127"/>
      <c r="H103" s="127"/>
      <c r="I103" s="127"/>
      <c r="J103" s="129">
        <v>0</v>
      </c>
      <c r="K103" s="127"/>
      <c r="L103" s="130"/>
      <c r="M103" s="131"/>
      <c r="N103" s="132" t="s">
        <v>38</v>
      </c>
      <c r="O103" s="131"/>
      <c r="P103" s="131"/>
      <c r="Q103" s="131"/>
      <c r="R103" s="131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3" t="s">
        <v>94</v>
      </c>
      <c r="AZ103" s="131"/>
      <c r="BA103" s="131"/>
      <c r="BB103" s="131"/>
      <c r="BC103" s="131"/>
      <c r="BD103" s="131"/>
      <c r="BE103" s="134">
        <f t="shared" si="0"/>
        <v>0</v>
      </c>
      <c r="BF103" s="134">
        <f t="shared" si="1"/>
        <v>0</v>
      </c>
      <c r="BG103" s="134">
        <f t="shared" si="2"/>
        <v>0</v>
      </c>
      <c r="BH103" s="134">
        <f t="shared" si="3"/>
        <v>0</v>
      </c>
      <c r="BI103" s="134">
        <f t="shared" si="4"/>
        <v>0</v>
      </c>
      <c r="BJ103" s="133" t="s">
        <v>81</v>
      </c>
      <c r="BK103" s="131"/>
      <c r="BL103" s="131"/>
      <c r="BM103" s="131"/>
    </row>
    <row r="104" spans="1:65" s="2" customFormat="1" ht="18" customHeight="1" x14ac:dyDescent="0.2">
      <c r="A104" s="32"/>
      <c r="B104" s="126"/>
      <c r="C104" s="127"/>
      <c r="D104" s="268" t="s">
        <v>98</v>
      </c>
      <c r="E104" s="269"/>
      <c r="F104" s="269"/>
      <c r="G104" s="127"/>
      <c r="H104" s="127"/>
      <c r="I104" s="127"/>
      <c r="J104" s="129">
        <v>0</v>
      </c>
      <c r="K104" s="127"/>
      <c r="L104" s="130"/>
      <c r="M104" s="131"/>
      <c r="N104" s="132" t="s">
        <v>38</v>
      </c>
      <c r="O104" s="131"/>
      <c r="P104" s="131"/>
      <c r="Q104" s="131"/>
      <c r="R104" s="131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3" t="s">
        <v>94</v>
      </c>
      <c r="AZ104" s="131"/>
      <c r="BA104" s="131"/>
      <c r="BB104" s="131"/>
      <c r="BC104" s="131"/>
      <c r="BD104" s="131"/>
      <c r="BE104" s="134">
        <f t="shared" si="0"/>
        <v>0</v>
      </c>
      <c r="BF104" s="134">
        <f t="shared" si="1"/>
        <v>0</v>
      </c>
      <c r="BG104" s="134">
        <f t="shared" si="2"/>
        <v>0</v>
      </c>
      <c r="BH104" s="134">
        <f t="shared" si="3"/>
        <v>0</v>
      </c>
      <c r="BI104" s="134">
        <f t="shared" si="4"/>
        <v>0</v>
      </c>
      <c r="BJ104" s="133" t="s">
        <v>81</v>
      </c>
      <c r="BK104" s="131"/>
      <c r="BL104" s="131"/>
      <c r="BM104" s="131"/>
    </row>
    <row r="105" spans="1:65" s="2" customFormat="1" ht="18" customHeight="1" x14ac:dyDescent="0.2">
      <c r="A105" s="32"/>
      <c r="B105" s="126"/>
      <c r="C105" s="127"/>
      <c r="D105" s="128" t="s">
        <v>99</v>
      </c>
      <c r="E105" s="127"/>
      <c r="F105" s="127"/>
      <c r="G105" s="127"/>
      <c r="H105" s="127"/>
      <c r="I105" s="127"/>
      <c r="J105" s="129">
        <f>ROUND(J28*T105,2)</f>
        <v>0</v>
      </c>
      <c r="K105" s="127"/>
      <c r="L105" s="130"/>
      <c r="M105" s="131"/>
      <c r="N105" s="132" t="s">
        <v>38</v>
      </c>
      <c r="O105" s="131"/>
      <c r="P105" s="131"/>
      <c r="Q105" s="131"/>
      <c r="R105" s="131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3" t="s">
        <v>100</v>
      </c>
      <c r="AZ105" s="131"/>
      <c r="BA105" s="131"/>
      <c r="BB105" s="131"/>
      <c r="BC105" s="131"/>
      <c r="BD105" s="131"/>
      <c r="BE105" s="134">
        <f t="shared" si="0"/>
        <v>0</v>
      </c>
      <c r="BF105" s="134">
        <f t="shared" si="1"/>
        <v>0</v>
      </c>
      <c r="BG105" s="134">
        <f t="shared" si="2"/>
        <v>0</v>
      </c>
      <c r="BH105" s="134">
        <f t="shared" si="3"/>
        <v>0</v>
      </c>
      <c r="BI105" s="134">
        <f t="shared" si="4"/>
        <v>0</v>
      </c>
      <c r="BJ105" s="133" t="s">
        <v>81</v>
      </c>
      <c r="BK105" s="131"/>
      <c r="BL105" s="131"/>
      <c r="BM105" s="131"/>
    </row>
    <row r="106" spans="1:65" s="2" customFormat="1" x14ac:dyDescent="0.2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65" s="2" customFormat="1" ht="29.25" customHeight="1" x14ac:dyDescent="0.2">
      <c r="A107" s="32"/>
      <c r="B107" s="33"/>
      <c r="C107" s="135" t="s">
        <v>101</v>
      </c>
      <c r="D107" s="105"/>
      <c r="E107" s="105"/>
      <c r="F107" s="105"/>
      <c r="G107" s="105"/>
      <c r="H107" s="105"/>
      <c r="I107" s="105"/>
      <c r="J107" s="136">
        <f>ROUND(J94+J99,2)</f>
        <v>0</v>
      </c>
      <c r="K107" s="105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65" s="2" customFormat="1" ht="6.95" customHeight="1" x14ac:dyDescent="0.2">
      <c r="A108" s="32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65" s="2" customFormat="1" ht="6.95" customHeight="1" x14ac:dyDescent="0.2">
      <c r="A112" s="32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24.95" customHeight="1" x14ac:dyDescent="0.2">
      <c r="A113" s="32"/>
      <c r="B113" s="33"/>
      <c r="C113" s="21" t="s">
        <v>102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 x14ac:dyDescent="0.2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30" customHeight="1" x14ac:dyDescent="0.2">
      <c r="A116" s="32"/>
      <c r="B116" s="33"/>
      <c r="C116" s="32"/>
      <c r="D116" s="32"/>
      <c r="E116" s="238" t="str">
        <f>E7</f>
        <v>SOŠ polygrafická, BA, Račianska  - Interiérové žaluzie okien v obj. internátu</v>
      </c>
      <c r="F116" s="270"/>
      <c r="G116" s="270"/>
      <c r="H116" s="270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 x14ac:dyDescent="0.2">
      <c r="A118" s="32"/>
      <c r="B118" s="33"/>
      <c r="C118" s="27" t="s">
        <v>19</v>
      </c>
      <c r="D118" s="32"/>
      <c r="E118" s="32"/>
      <c r="F118" s="25" t="str">
        <f>F10</f>
        <v xml:space="preserve"> </v>
      </c>
      <c r="G118" s="32"/>
      <c r="H118" s="32"/>
      <c r="I118" s="27" t="s">
        <v>21</v>
      </c>
      <c r="J118" s="58">
        <f>IF(J10="","",J10)</f>
        <v>44444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 x14ac:dyDescent="0.2">
      <c r="A120" s="32"/>
      <c r="B120" s="33"/>
      <c r="C120" s="27" t="s">
        <v>22</v>
      </c>
      <c r="D120" s="32"/>
      <c r="E120" s="32"/>
      <c r="F120" s="25" t="str">
        <f>E13</f>
        <v xml:space="preserve">SOŠ polygrafická, BA, Račianska </v>
      </c>
      <c r="G120" s="32"/>
      <c r="H120" s="32"/>
      <c r="I120" s="27" t="s">
        <v>28</v>
      </c>
      <c r="J120" s="30" t="str">
        <f>E19</f>
        <v xml:space="preserve"> 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 x14ac:dyDescent="0.2">
      <c r="A121" s="32"/>
      <c r="B121" s="33"/>
      <c r="C121" s="27" t="s">
        <v>26</v>
      </c>
      <c r="D121" s="32"/>
      <c r="E121" s="32"/>
      <c r="F121" s="25" t="str">
        <f>IF(E16="","",E16)</f>
        <v>Vyplň údaj</v>
      </c>
      <c r="G121" s="32"/>
      <c r="H121" s="32"/>
      <c r="I121" s="27" t="s">
        <v>30</v>
      </c>
      <c r="J121" s="30">
        <f>E22</f>
        <v>0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 x14ac:dyDescent="0.2">
      <c r="A123" s="137"/>
      <c r="B123" s="138"/>
      <c r="C123" s="139" t="s">
        <v>103</v>
      </c>
      <c r="D123" s="140" t="s">
        <v>57</v>
      </c>
      <c r="E123" s="140" t="s">
        <v>53</v>
      </c>
      <c r="F123" s="140" t="s">
        <v>54</v>
      </c>
      <c r="G123" s="140" t="s">
        <v>104</v>
      </c>
      <c r="H123" s="140" t="s">
        <v>105</v>
      </c>
      <c r="I123" s="140" t="s">
        <v>106</v>
      </c>
      <c r="J123" s="141" t="s">
        <v>87</v>
      </c>
      <c r="K123" s="142" t="s">
        <v>107</v>
      </c>
      <c r="L123" s="143"/>
      <c r="M123" s="65" t="s">
        <v>1</v>
      </c>
      <c r="N123" s="66" t="s">
        <v>36</v>
      </c>
      <c r="O123" s="66" t="s">
        <v>108</v>
      </c>
      <c r="P123" s="66" t="s">
        <v>109</v>
      </c>
      <c r="Q123" s="66" t="s">
        <v>110</v>
      </c>
      <c r="R123" s="66" t="s">
        <v>111</v>
      </c>
      <c r="S123" s="66" t="s">
        <v>112</v>
      </c>
      <c r="T123" s="67" t="s">
        <v>113</v>
      </c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</row>
    <row r="124" spans="1:65" s="2" customFormat="1" ht="22.9" customHeight="1" x14ac:dyDescent="0.25">
      <c r="A124" s="32"/>
      <c r="B124" s="33"/>
      <c r="C124" s="72" t="s">
        <v>83</v>
      </c>
      <c r="D124" s="32"/>
      <c r="E124" s="32"/>
      <c r="F124" s="32"/>
      <c r="G124" s="32"/>
      <c r="H124" s="32"/>
      <c r="I124" s="32"/>
      <c r="J124" s="144">
        <f>BK124</f>
        <v>0</v>
      </c>
      <c r="K124" s="32"/>
      <c r="L124" s="33"/>
      <c r="M124" s="68"/>
      <c r="N124" s="59"/>
      <c r="O124" s="69"/>
      <c r="P124" s="145">
        <f>P125</f>
        <v>0</v>
      </c>
      <c r="Q124" s="69"/>
      <c r="R124" s="145">
        <f>R125</f>
        <v>0.98498160000000001</v>
      </c>
      <c r="S124" s="69"/>
      <c r="T124" s="146">
        <f>T125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71</v>
      </c>
      <c r="AU124" s="17" t="s">
        <v>89</v>
      </c>
      <c r="BK124" s="147">
        <f>BK125</f>
        <v>0</v>
      </c>
    </row>
    <row r="125" spans="1:65" s="12" customFormat="1" ht="25.9" customHeight="1" x14ac:dyDescent="0.2">
      <c r="B125" s="148"/>
      <c r="D125" s="149" t="s">
        <v>71</v>
      </c>
      <c r="E125" s="150" t="s">
        <v>114</v>
      </c>
      <c r="F125" s="150" t="s">
        <v>115</v>
      </c>
      <c r="I125" s="151"/>
      <c r="J125" s="152">
        <f>BK125</f>
        <v>0</v>
      </c>
      <c r="L125" s="148"/>
      <c r="M125" s="153"/>
      <c r="N125" s="154"/>
      <c r="O125" s="154"/>
      <c r="P125" s="155">
        <f>P126</f>
        <v>0</v>
      </c>
      <c r="Q125" s="154"/>
      <c r="R125" s="155">
        <f>R126</f>
        <v>0.98498160000000001</v>
      </c>
      <c r="S125" s="154"/>
      <c r="T125" s="156">
        <f>T126</f>
        <v>0</v>
      </c>
      <c r="AR125" s="149" t="s">
        <v>81</v>
      </c>
      <c r="AT125" s="157" t="s">
        <v>71</v>
      </c>
      <c r="AU125" s="157" t="s">
        <v>72</v>
      </c>
      <c r="AY125" s="149" t="s">
        <v>116</v>
      </c>
      <c r="BK125" s="158">
        <f>BK126</f>
        <v>0</v>
      </c>
    </row>
    <row r="126" spans="1:65" s="12" customFormat="1" ht="22.9" customHeight="1" x14ac:dyDescent="0.2">
      <c r="B126" s="148"/>
      <c r="D126" s="149" t="s">
        <v>71</v>
      </c>
      <c r="E126" s="159" t="s">
        <v>117</v>
      </c>
      <c r="F126" s="159" t="s">
        <v>118</v>
      </c>
      <c r="I126" s="151"/>
      <c r="J126" s="160">
        <f>BK126</f>
        <v>0</v>
      </c>
      <c r="L126" s="148"/>
      <c r="M126" s="153"/>
      <c r="N126" s="154"/>
      <c r="O126" s="154"/>
      <c r="P126" s="155">
        <f>SUM(P127:P147)</f>
        <v>0</v>
      </c>
      <c r="Q126" s="154"/>
      <c r="R126" s="155">
        <f>SUM(R127:R147)</f>
        <v>0.98498160000000001</v>
      </c>
      <c r="S126" s="154"/>
      <c r="T126" s="156">
        <f>SUM(T127:T147)</f>
        <v>0</v>
      </c>
      <c r="AR126" s="149" t="s">
        <v>81</v>
      </c>
      <c r="AT126" s="157" t="s">
        <v>71</v>
      </c>
      <c r="AU126" s="157" t="s">
        <v>77</v>
      </c>
      <c r="AY126" s="149" t="s">
        <v>116</v>
      </c>
      <c r="BK126" s="158">
        <f>SUM(BK127:BK147)</f>
        <v>0</v>
      </c>
    </row>
    <row r="127" spans="1:65" s="2" customFormat="1" ht="24.2" customHeight="1" x14ac:dyDescent="0.2">
      <c r="A127" s="32"/>
      <c r="B127" s="126"/>
      <c r="C127" s="161" t="s">
        <v>77</v>
      </c>
      <c r="D127" s="161" t="s">
        <v>119</v>
      </c>
      <c r="E127" s="162" t="s">
        <v>120</v>
      </c>
      <c r="F127" s="163" t="s">
        <v>121</v>
      </c>
      <c r="G127" s="164" t="s">
        <v>122</v>
      </c>
      <c r="H127" s="165">
        <v>427.89600000000002</v>
      </c>
      <c r="I127" s="166"/>
      <c r="J127" s="167">
        <f>ROUND(I127*H127,2)</f>
        <v>0</v>
      </c>
      <c r="K127" s="168"/>
      <c r="L127" s="33"/>
      <c r="M127" s="169" t="s">
        <v>1</v>
      </c>
      <c r="N127" s="170" t="s">
        <v>38</v>
      </c>
      <c r="O127" s="61"/>
      <c r="P127" s="171">
        <f>O127*H127</f>
        <v>0</v>
      </c>
      <c r="Q127" s="171">
        <v>1E-4</v>
      </c>
      <c r="R127" s="171">
        <f>Q127*H127</f>
        <v>4.2789600000000004E-2</v>
      </c>
      <c r="S127" s="171">
        <v>0</v>
      </c>
      <c r="T127" s="172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3" t="s">
        <v>123</v>
      </c>
      <c r="AT127" s="173" t="s">
        <v>119</v>
      </c>
      <c r="AU127" s="173" t="s">
        <v>81</v>
      </c>
      <c r="AY127" s="17" t="s">
        <v>116</v>
      </c>
      <c r="BE127" s="174">
        <f>IF(N127="základná",J127,0)</f>
        <v>0</v>
      </c>
      <c r="BF127" s="174">
        <f>IF(N127="znížená",J127,0)</f>
        <v>0</v>
      </c>
      <c r="BG127" s="174">
        <f>IF(N127="zákl. prenesená",J127,0)</f>
        <v>0</v>
      </c>
      <c r="BH127" s="174">
        <f>IF(N127="zníž. prenesená",J127,0)</f>
        <v>0</v>
      </c>
      <c r="BI127" s="174">
        <f>IF(N127="nulová",J127,0)</f>
        <v>0</v>
      </c>
      <c r="BJ127" s="17" t="s">
        <v>81</v>
      </c>
      <c r="BK127" s="174">
        <f>ROUND(I127*H127,2)</f>
        <v>0</v>
      </c>
      <c r="BL127" s="17" t="s">
        <v>123</v>
      </c>
      <c r="BM127" s="173" t="s">
        <v>124</v>
      </c>
    </row>
    <row r="128" spans="1:65" s="13" customFormat="1" ht="22.5" x14ac:dyDescent="0.2">
      <c r="B128" s="175"/>
      <c r="D128" s="176" t="s">
        <v>125</v>
      </c>
      <c r="E128" s="177" t="s">
        <v>79</v>
      </c>
      <c r="F128" s="178" t="s">
        <v>126</v>
      </c>
      <c r="H128" s="179">
        <v>3.9620000000000002</v>
      </c>
      <c r="I128" s="180"/>
      <c r="L128" s="175"/>
      <c r="M128" s="181"/>
      <c r="N128" s="182"/>
      <c r="O128" s="182"/>
      <c r="P128" s="182"/>
      <c r="Q128" s="182"/>
      <c r="R128" s="182"/>
      <c r="S128" s="182"/>
      <c r="T128" s="183"/>
      <c r="AT128" s="177" t="s">
        <v>125</v>
      </c>
      <c r="AU128" s="177" t="s">
        <v>81</v>
      </c>
      <c r="AV128" s="13" t="s">
        <v>81</v>
      </c>
      <c r="AW128" s="13" t="s">
        <v>29</v>
      </c>
      <c r="AX128" s="13" t="s">
        <v>72</v>
      </c>
      <c r="AY128" s="177" t="s">
        <v>116</v>
      </c>
    </row>
    <row r="129" spans="1:65" s="13" customFormat="1" x14ac:dyDescent="0.2">
      <c r="B129" s="175"/>
      <c r="D129" s="176" t="s">
        <v>125</v>
      </c>
      <c r="E129" s="177" t="s">
        <v>1</v>
      </c>
      <c r="F129" s="178" t="s">
        <v>127</v>
      </c>
      <c r="H129" s="179">
        <v>87.164000000000001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77" t="s">
        <v>125</v>
      </c>
      <c r="AU129" s="177" t="s">
        <v>81</v>
      </c>
      <c r="AV129" s="13" t="s">
        <v>81</v>
      </c>
      <c r="AW129" s="13" t="s">
        <v>29</v>
      </c>
      <c r="AX129" s="13" t="s">
        <v>72</v>
      </c>
      <c r="AY129" s="177" t="s">
        <v>116</v>
      </c>
    </row>
    <row r="130" spans="1:65" s="14" customFormat="1" x14ac:dyDescent="0.2">
      <c r="B130" s="184"/>
      <c r="D130" s="176" t="s">
        <v>125</v>
      </c>
      <c r="E130" s="185" t="s">
        <v>1</v>
      </c>
      <c r="F130" s="186" t="s">
        <v>128</v>
      </c>
      <c r="H130" s="187">
        <v>91.126000000000005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5" t="s">
        <v>125</v>
      </c>
      <c r="AU130" s="185" t="s">
        <v>81</v>
      </c>
      <c r="AV130" s="14" t="s">
        <v>129</v>
      </c>
      <c r="AW130" s="14" t="s">
        <v>29</v>
      </c>
      <c r="AX130" s="14" t="s">
        <v>72</v>
      </c>
      <c r="AY130" s="185" t="s">
        <v>116</v>
      </c>
    </row>
    <row r="131" spans="1:65" s="13" customFormat="1" x14ac:dyDescent="0.2">
      <c r="B131" s="175"/>
      <c r="D131" s="176" t="s">
        <v>125</v>
      </c>
      <c r="E131" s="177" t="s">
        <v>1</v>
      </c>
      <c r="F131" s="178" t="s">
        <v>130</v>
      </c>
      <c r="H131" s="179">
        <v>83.201999999999998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77" t="s">
        <v>125</v>
      </c>
      <c r="AU131" s="177" t="s">
        <v>81</v>
      </c>
      <c r="AV131" s="13" t="s">
        <v>81</v>
      </c>
      <c r="AW131" s="13" t="s">
        <v>29</v>
      </c>
      <c r="AX131" s="13" t="s">
        <v>72</v>
      </c>
      <c r="AY131" s="177" t="s">
        <v>116</v>
      </c>
    </row>
    <row r="132" spans="1:65" s="13" customFormat="1" x14ac:dyDescent="0.2">
      <c r="B132" s="175"/>
      <c r="D132" s="176" t="s">
        <v>125</v>
      </c>
      <c r="E132" s="177" t="s">
        <v>1</v>
      </c>
      <c r="F132" s="178" t="s">
        <v>131</v>
      </c>
      <c r="H132" s="179">
        <v>75.278000000000006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77" t="s">
        <v>125</v>
      </c>
      <c r="AU132" s="177" t="s">
        <v>81</v>
      </c>
      <c r="AV132" s="13" t="s">
        <v>81</v>
      </c>
      <c r="AW132" s="13" t="s">
        <v>29</v>
      </c>
      <c r="AX132" s="13" t="s">
        <v>72</v>
      </c>
      <c r="AY132" s="177" t="s">
        <v>116</v>
      </c>
    </row>
    <row r="133" spans="1:65" s="13" customFormat="1" x14ac:dyDescent="0.2">
      <c r="B133" s="175"/>
      <c r="D133" s="176" t="s">
        <v>125</v>
      </c>
      <c r="E133" s="177" t="s">
        <v>1</v>
      </c>
      <c r="F133" s="178" t="s">
        <v>132</v>
      </c>
      <c r="H133" s="179">
        <v>67.353999999999999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125</v>
      </c>
      <c r="AU133" s="177" t="s">
        <v>81</v>
      </c>
      <c r="AV133" s="13" t="s">
        <v>81</v>
      </c>
      <c r="AW133" s="13" t="s">
        <v>29</v>
      </c>
      <c r="AX133" s="13" t="s">
        <v>72</v>
      </c>
      <c r="AY133" s="177" t="s">
        <v>116</v>
      </c>
    </row>
    <row r="134" spans="1:65" s="13" customFormat="1" x14ac:dyDescent="0.2">
      <c r="B134" s="175"/>
      <c r="D134" s="176" t="s">
        <v>125</v>
      </c>
      <c r="E134" s="177" t="s">
        <v>1</v>
      </c>
      <c r="F134" s="178" t="s">
        <v>133</v>
      </c>
      <c r="H134" s="179">
        <v>59.43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77" t="s">
        <v>125</v>
      </c>
      <c r="AU134" s="177" t="s">
        <v>81</v>
      </c>
      <c r="AV134" s="13" t="s">
        <v>81</v>
      </c>
      <c r="AW134" s="13" t="s">
        <v>29</v>
      </c>
      <c r="AX134" s="13" t="s">
        <v>72</v>
      </c>
      <c r="AY134" s="177" t="s">
        <v>116</v>
      </c>
    </row>
    <row r="135" spans="1:65" s="13" customFormat="1" x14ac:dyDescent="0.2">
      <c r="B135" s="175"/>
      <c r="D135" s="176" t="s">
        <v>125</v>
      </c>
      <c r="E135" s="177" t="s">
        <v>1</v>
      </c>
      <c r="F135" s="178" t="s">
        <v>134</v>
      </c>
      <c r="H135" s="179">
        <v>51.506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125</v>
      </c>
      <c r="AU135" s="177" t="s">
        <v>81</v>
      </c>
      <c r="AV135" s="13" t="s">
        <v>81</v>
      </c>
      <c r="AW135" s="13" t="s">
        <v>29</v>
      </c>
      <c r="AX135" s="13" t="s">
        <v>72</v>
      </c>
      <c r="AY135" s="177" t="s">
        <v>116</v>
      </c>
    </row>
    <row r="136" spans="1:65" s="15" customFormat="1" x14ac:dyDescent="0.2">
      <c r="B136" s="192"/>
      <c r="D136" s="176" t="s">
        <v>125</v>
      </c>
      <c r="E136" s="193" t="s">
        <v>1</v>
      </c>
      <c r="F136" s="194" t="s">
        <v>135</v>
      </c>
      <c r="H136" s="195">
        <v>427.89599999999996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193" t="s">
        <v>125</v>
      </c>
      <c r="AU136" s="193" t="s">
        <v>81</v>
      </c>
      <c r="AV136" s="15" t="s">
        <v>136</v>
      </c>
      <c r="AW136" s="15" t="s">
        <v>29</v>
      </c>
      <c r="AX136" s="15" t="s">
        <v>77</v>
      </c>
      <c r="AY136" s="193" t="s">
        <v>116</v>
      </c>
    </row>
    <row r="137" spans="1:65" s="2" customFormat="1" ht="24.2" customHeight="1" x14ac:dyDescent="0.2">
      <c r="A137" s="32"/>
      <c r="B137" s="126"/>
      <c r="C137" s="200" t="s">
        <v>81</v>
      </c>
      <c r="D137" s="200" t="s">
        <v>137</v>
      </c>
      <c r="E137" s="201" t="s">
        <v>138</v>
      </c>
      <c r="F137" s="202" t="s">
        <v>139</v>
      </c>
      <c r="G137" s="203" t="s">
        <v>122</v>
      </c>
      <c r="H137" s="204">
        <v>427.89600000000002</v>
      </c>
      <c r="I137" s="205"/>
      <c r="J137" s="206">
        <f>ROUND(I137*H137,2)</f>
        <v>0</v>
      </c>
      <c r="K137" s="207"/>
      <c r="L137" s="208"/>
      <c r="M137" s="209" t="s">
        <v>1</v>
      </c>
      <c r="N137" s="210" t="s">
        <v>38</v>
      </c>
      <c r="O137" s="61"/>
      <c r="P137" s="171">
        <f>O137*H137</f>
        <v>0</v>
      </c>
      <c r="Q137" s="171">
        <v>2E-3</v>
      </c>
      <c r="R137" s="171">
        <f>Q137*H137</f>
        <v>0.855792</v>
      </c>
      <c r="S137" s="171">
        <v>0</v>
      </c>
      <c r="T137" s="17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3" t="s">
        <v>140</v>
      </c>
      <c r="AT137" s="173" t="s">
        <v>137</v>
      </c>
      <c r="AU137" s="173" t="s">
        <v>81</v>
      </c>
      <c r="AY137" s="17" t="s">
        <v>116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7" t="s">
        <v>81</v>
      </c>
      <c r="BK137" s="174">
        <f>ROUND(I137*H137,2)</f>
        <v>0</v>
      </c>
      <c r="BL137" s="17" t="s">
        <v>123</v>
      </c>
      <c r="BM137" s="173" t="s">
        <v>141</v>
      </c>
    </row>
    <row r="138" spans="1:65" s="2" customFormat="1" ht="16.5" customHeight="1" x14ac:dyDescent="0.2">
      <c r="A138" s="32"/>
      <c r="B138" s="126"/>
      <c r="C138" s="200" t="s">
        <v>129</v>
      </c>
      <c r="D138" s="200" t="s">
        <v>137</v>
      </c>
      <c r="E138" s="201" t="s">
        <v>142</v>
      </c>
      <c r="F138" s="202" t="s">
        <v>143</v>
      </c>
      <c r="G138" s="203" t="s">
        <v>144</v>
      </c>
      <c r="H138" s="204">
        <v>432</v>
      </c>
      <c r="I138" s="205"/>
      <c r="J138" s="206">
        <f>ROUND(I138*H138,2)</f>
        <v>0</v>
      </c>
      <c r="K138" s="207"/>
      <c r="L138" s="208"/>
      <c r="M138" s="209" t="s">
        <v>1</v>
      </c>
      <c r="N138" s="210" t="s">
        <v>38</v>
      </c>
      <c r="O138" s="61"/>
      <c r="P138" s="171">
        <f>O138*H138</f>
        <v>0</v>
      </c>
      <c r="Q138" s="171">
        <v>2.0000000000000001E-4</v>
      </c>
      <c r="R138" s="171">
        <f>Q138*H138</f>
        <v>8.6400000000000005E-2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140</v>
      </c>
      <c r="AT138" s="173" t="s">
        <v>137</v>
      </c>
      <c r="AU138" s="173" t="s">
        <v>81</v>
      </c>
      <c r="AY138" s="17" t="s">
        <v>116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7" t="s">
        <v>81</v>
      </c>
      <c r="BK138" s="174">
        <f>ROUND(I138*H138,2)</f>
        <v>0</v>
      </c>
      <c r="BL138" s="17" t="s">
        <v>123</v>
      </c>
      <c r="BM138" s="173" t="s">
        <v>145</v>
      </c>
    </row>
    <row r="139" spans="1:65" s="13" customFormat="1" x14ac:dyDescent="0.2">
      <c r="B139" s="175"/>
      <c r="D139" s="176" t="s">
        <v>125</v>
      </c>
      <c r="E139" s="177" t="s">
        <v>1</v>
      </c>
      <c r="F139" s="178" t="s">
        <v>146</v>
      </c>
      <c r="H139" s="179">
        <v>92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125</v>
      </c>
      <c r="AU139" s="177" t="s">
        <v>81</v>
      </c>
      <c r="AV139" s="13" t="s">
        <v>81</v>
      </c>
      <c r="AW139" s="13" t="s">
        <v>29</v>
      </c>
      <c r="AX139" s="13" t="s">
        <v>72</v>
      </c>
      <c r="AY139" s="177" t="s">
        <v>116</v>
      </c>
    </row>
    <row r="140" spans="1:65" s="13" customFormat="1" x14ac:dyDescent="0.2">
      <c r="B140" s="175"/>
      <c r="D140" s="176" t="s">
        <v>125</v>
      </c>
      <c r="E140" s="177" t="s">
        <v>1</v>
      </c>
      <c r="F140" s="178" t="s">
        <v>147</v>
      </c>
      <c r="H140" s="179">
        <v>84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77" t="s">
        <v>125</v>
      </c>
      <c r="AU140" s="177" t="s">
        <v>81</v>
      </c>
      <c r="AV140" s="13" t="s">
        <v>81</v>
      </c>
      <c r="AW140" s="13" t="s">
        <v>29</v>
      </c>
      <c r="AX140" s="13" t="s">
        <v>72</v>
      </c>
      <c r="AY140" s="177" t="s">
        <v>116</v>
      </c>
    </row>
    <row r="141" spans="1:65" s="13" customFormat="1" x14ac:dyDescent="0.2">
      <c r="B141" s="175"/>
      <c r="D141" s="176" t="s">
        <v>125</v>
      </c>
      <c r="E141" s="177" t="s">
        <v>1</v>
      </c>
      <c r="F141" s="178" t="s">
        <v>148</v>
      </c>
      <c r="H141" s="179">
        <v>76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77" t="s">
        <v>125</v>
      </c>
      <c r="AU141" s="177" t="s">
        <v>81</v>
      </c>
      <c r="AV141" s="13" t="s">
        <v>81</v>
      </c>
      <c r="AW141" s="13" t="s">
        <v>29</v>
      </c>
      <c r="AX141" s="13" t="s">
        <v>72</v>
      </c>
      <c r="AY141" s="177" t="s">
        <v>116</v>
      </c>
    </row>
    <row r="142" spans="1:65" s="13" customFormat="1" x14ac:dyDescent="0.2">
      <c r="B142" s="175"/>
      <c r="D142" s="176" t="s">
        <v>125</v>
      </c>
      <c r="E142" s="177" t="s">
        <v>1</v>
      </c>
      <c r="F142" s="178" t="s">
        <v>149</v>
      </c>
      <c r="H142" s="179">
        <v>68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125</v>
      </c>
      <c r="AU142" s="177" t="s">
        <v>81</v>
      </c>
      <c r="AV142" s="13" t="s">
        <v>81</v>
      </c>
      <c r="AW142" s="13" t="s">
        <v>29</v>
      </c>
      <c r="AX142" s="13" t="s">
        <v>72</v>
      </c>
      <c r="AY142" s="177" t="s">
        <v>116</v>
      </c>
    </row>
    <row r="143" spans="1:65" s="13" customFormat="1" x14ac:dyDescent="0.2">
      <c r="B143" s="175"/>
      <c r="D143" s="176" t="s">
        <v>125</v>
      </c>
      <c r="E143" s="177" t="s">
        <v>1</v>
      </c>
      <c r="F143" s="178" t="s">
        <v>150</v>
      </c>
      <c r="H143" s="179">
        <v>60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77" t="s">
        <v>125</v>
      </c>
      <c r="AU143" s="177" t="s">
        <v>81</v>
      </c>
      <c r="AV143" s="13" t="s">
        <v>81</v>
      </c>
      <c r="AW143" s="13" t="s">
        <v>29</v>
      </c>
      <c r="AX143" s="13" t="s">
        <v>72</v>
      </c>
      <c r="AY143" s="177" t="s">
        <v>116</v>
      </c>
    </row>
    <row r="144" spans="1:65" s="13" customFormat="1" x14ac:dyDescent="0.2">
      <c r="B144" s="175"/>
      <c r="D144" s="176" t="s">
        <v>125</v>
      </c>
      <c r="E144" s="177" t="s">
        <v>1</v>
      </c>
      <c r="F144" s="178" t="s">
        <v>151</v>
      </c>
      <c r="H144" s="179">
        <v>52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125</v>
      </c>
      <c r="AU144" s="177" t="s">
        <v>81</v>
      </c>
      <c r="AV144" s="13" t="s">
        <v>81</v>
      </c>
      <c r="AW144" s="13" t="s">
        <v>29</v>
      </c>
      <c r="AX144" s="13" t="s">
        <v>72</v>
      </c>
      <c r="AY144" s="177" t="s">
        <v>116</v>
      </c>
    </row>
    <row r="145" spans="1:65" s="15" customFormat="1" x14ac:dyDescent="0.2">
      <c r="B145" s="192"/>
      <c r="D145" s="176" t="s">
        <v>125</v>
      </c>
      <c r="E145" s="193" t="s">
        <v>1</v>
      </c>
      <c r="F145" s="194" t="s">
        <v>135</v>
      </c>
      <c r="H145" s="195">
        <v>432</v>
      </c>
      <c r="I145" s="196"/>
      <c r="L145" s="192"/>
      <c r="M145" s="197"/>
      <c r="N145" s="198"/>
      <c r="O145" s="198"/>
      <c r="P145" s="198"/>
      <c r="Q145" s="198"/>
      <c r="R145" s="198"/>
      <c r="S145" s="198"/>
      <c r="T145" s="199"/>
      <c r="AT145" s="193" t="s">
        <v>125</v>
      </c>
      <c r="AU145" s="193" t="s">
        <v>81</v>
      </c>
      <c r="AV145" s="15" t="s">
        <v>136</v>
      </c>
      <c r="AW145" s="15" t="s">
        <v>29</v>
      </c>
      <c r="AX145" s="15" t="s">
        <v>77</v>
      </c>
      <c r="AY145" s="193" t="s">
        <v>116</v>
      </c>
    </row>
    <row r="146" spans="1:65" s="2" customFormat="1" ht="24.2" customHeight="1" x14ac:dyDescent="0.2">
      <c r="A146" s="32"/>
      <c r="B146" s="126"/>
      <c r="C146" s="161" t="s">
        <v>136</v>
      </c>
      <c r="D146" s="161" t="s">
        <v>119</v>
      </c>
      <c r="E146" s="162" t="s">
        <v>152</v>
      </c>
      <c r="F146" s="163" t="s">
        <v>153</v>
      </c>
      <c r="G146" s="164" t="s">
        <v>154</v>
      </c>
      <c r="H146" s="211"/>
      <c r="I146" s="166"/>
      <c r="J146" s="167">
        <f>ROUND(I146*H146,2)</f>
        <v>0</v>
      </c>
      <c r="K146" s="168"/>
      <c r="L146" s="33"/>
      <c r="M146" s="169" t="s">
        <v>1</v>
      </c>
      <c r="N146" s="170" t="s">
        <v>38</v>
      </c>
      <c r="O146" s="61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3" t="s">
        <v>123</v>
      </c>
      <c r="AT146" s="173" t="s">
        <v>119</v>
      </c>
      <c r="AU146" s="173" t="s">
        <v>81</v>
      </c>
      <c r="AY146" s="17" t="s">
        <v>116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7" t="s">
        <v>81</v>
      </c>
      <c r="BK146" s="174">
        <f>ROUND(I146*H146,2)</f>
        <v>0</v>
      </c>
      <c r="BL146" s="17" t="s">
        <v>123</v>
      </c>
      <c r="BM146" s="173" t="s">
        <v>155</v>
      </c>
    </row>
    <row r="147" spans="1:65" s="2" customFormat="1" ht="24.2" customHeight="1" x14ac:dyDescent="0.2">
      <c r="A147" s="32"/>
      <c r="B147" s="126"/>
      <c r="C147" s="161" t="s">
        <v>156</v>
      </c>
      <c r="D147" s="161" t="s">
        <v>119</v>
      </c>
      <c r="E147" s="162" t="s">
        <v>157</v>
      </c>
      <c r="F147" s="163" t="s">
        <v>158</v>
      </c>
      <c r="G147" s="164" t="s">
        <v>154</v>
      </c>
      <c r="H147" s="211"/>
      <c r="I147" s="166"/>
      <c r="J147" s="167">
        <f>ROUND(I147*H147,2)</f>
        <v>0</v>
      </c>
      <c r="K147" s="168"/>
      <c r="L147" s="33"/>
      <c r="M147" s="212" t="s">
        <v>1</v>
      </c>
      <c r="N147" s="213" t="s">
        <v>38</v>
      </c>
      <c r="O147" s="21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123</v>
      </c>
      <c r="AT147" s="173" t="s">
        <v>119</v>
      </c>
      <c r="AU147" s="173" t="s">
        <v>81</v>
      </c>
      <c r="AY147" s="17" t="s">
        <v>116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7" t="s">
        <v>81</v>
      </c>
      <c r="BK147" s="174">
        <f>ROUND(I147*H147,2)</f>
        <v>0</v>
      </c>
      <c r="BL147" s="17" t="s">
        <v>123</v>
      </c>
      <c r="BM147" s="173" t="s">
        <v>159</v>
      </c>
    </row>
    <row r="148" spans="1:65" s="2" customFormat="1" ht="6.95" customHeight="1" x14ac:dyDescent="0.2">
      <c r="A148" s="32"/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33"/>
      <c r="M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</sheetData>
  <autoFilter ref="C123:K147"/>
  <mergeCells count="11">
    <mergeCell ref="E116:H116"/>
    <mergeCell ref="E7:H7"/>
    <mergeCell ref="E16:H16"/>
    <mergeCell ref="E25:H25"/>
    <mergeCell ref="E85:H85"/>
    <mergeCell ref="D100:F100"/>
    <mergeCell ref="L2:V2"/>
    <mergeCell ref="D101:F101"/>
    <mergeCell ref="D102:F102"/>
    <mergeCell ref="D103:F103"/>
    <mergeCell ref="D104:F10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 x14ac:dyDescent="0.2"/>
    <row r="2" spans="1:8" s="1" customFormat="1" ht="36.950000000000003" customHeight="1" x14ac:dyDescent="0.2"/>
    <row r="3" spans="1:8" s="1" customFormat="1" ht="6.95" customHeight="1" x14ac:dyDescent="0.2">
      <c r="B3" s="18"/>
      <c r="C3" s="19"/>
      <c r="D3" s="19"/>
      <c r="E3" s="19"/>
      <c r="F3" s="19"/>
      <c r="G3" s="19"/>
      <c r="H3" s="20"/>
    </row>
    <row r="4" spans="1:8" s="1" customFormat="1" ht="24.95" customHeight="1" x14ac:dyDescent="0.2">
      <c r="B4" s="20"/>
      <c r="C4" s="21" t="s">
        <v>160</v>
      </c>
      <c r="H4" s="20"/>
    </row>
    <row r="5" spans="1:8" s="1" customFormat="1" ht="12" customHeight="1" x14ac:dyDescent="0.2">
      <c r="B5" s="20"/>
      <c r="C5" s="24" t="s">
        <v>12</v>
      </c>
      <c r="D5" s="264" t="s">
        <v>13</v>
      </c>
      <c r="E5" s="227"/>
      <c r="F5" s="227"/>
      <c r="H5" s="20"/>
    </row>
    <row r="6" spans="1:8" s="1" customFormat="1" ht="36.950000000000003" customHeight="1" x14ac:dyDescent="0.2">
      <c r="B6" s="20"/>
      <c r="C6" s="26" t="s">
        <v>15</v>
      </c>
      <c r="D6" s="261" t="s">
        <v>16</v>
      </c>
      <c r="E6" s="227"/>
      <c r="F6" s="227"/>
      <c r="H6" s="20"/>
    </row>
    <row r="7" spans="1:8" s="1" customFormat="1" ht="16.5" customHeight="1" x14ac:dyDescent="0.2">
      <c r="B7" s="20"/>
      <c r="C7" s="27" t="s">
        <v>21</v>
      </c>
      <c r="D7" s="58">
        <f>'Rekapitulácia stavby'!AN8</f>
        <v>44444</v>
      </c>
      <c r="H7" s="20"/>
    </row>
    <row r="8" spans="1:8" s="2" customFormat="1" ht="10.9" customHeight="1" x14ac:dyDescent="0.2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 x14ac:dyDescent="0.2">
      <c r="A9" s="137"/>
      <c r="B9" s="138"/>
      <c r="C9" s="139" t="s">
        <v>53</v>
      </c>
      <c r="D9" s="140" t="s">
        <v>54</v>
      </c>
      <c r="E9" s="140" t="s">
        <v>104</v>
      </c>
      <c r="F9" s="141" t="s">
        <v>161</v>
      </c>
      <c r="G9" s="137"/>
      <c r="H9" s="138"/>
    </row>
    <row r="10" spans="1:8" s="2" customFormat="1" ht="26.45" customHeight="1" x14ac:dyDescent="0.2">
      <c r="A10" s="32"/>
      <c r="B10" s="33"/>
      <c r="C10" s="217" t="s">
        <v>13</v>
      </c>
      <c r="D10" s="217" t="s">
        <v>16</v>
      </c>
      <c r="E10" s="32"/>
      <c r="F10" s="32"/>
      <c r="G10" s="32"/>
      <c r="H10" s="33"/>
    </row>
    <row r="11" spans="1:8" s="2" customFormat="1" ht="16.899999999999999" customHeight="1" x14ac:dyDescent="0.2">
      <c r="A11" s="32"/>
      <c r="B11" s="33"/>
      <c r="C11" s="218" t="s">
        <v>79</v>
      </c>
      <c r="D11" s="219" t="s">
        <v>1</v>
      </c>
      <c r="E11" s="220" t="s">
        <v>1</v>
      </c>
      <c r="F11" s="221">
        <v>3.9620000000000002</v>
      </c>
      <c r="G11" s="32"/>
      <c r="H11" s="33"/>
    </row>
    <row r="12" spans="1:8" s="2" customFormat="1" ht="16.899999999999999" customHeight="1" x14ac:dyDescent="0.2">
      <c r="A12" s="32"/>
      <c r="B12" s="33"/>
      <c r="C12" s="222" t="s">
        <v>79</v>
      </c>
      <c r="D12" s="222" t="s">
        <v>126</v>
      </c>
      <c r="E12" s="17" t="s">
        <v>1</v>
      </c>
      <c r="F12" s="223">
        <v>3.9620000000000002</v>
      </c>
      <c r="G12" s="32"/>
      <c r="H12" s="33"/>
    </row>
    <row r="13" spans="1:8" s="2" customFormat="1" ht="16.899999999999999" customHeight="1" x14ac:dyDescent="0.2">
      <c r="A13" s="32"/>
      <c r="B13" s="33"/>
      <c r="C13" s="224" t="s">
        <v>162</v>
      </c>
      <c r="D13" s="32"/>
      <c r="E13" s="32"/>
      <c r="F13" s="32"/>
      <c r="G13" s="32"/>
      <c r="H13" s="33"/>
    </row>
    <row r="14" spans="1:8" s="2" customFormat="1" ht="16.899999999999999" customHeight="1" x14ac:dyDescent="0.2">
      <c r="A14" s="32"/>
      <c r="B14" s="33"/>
      <c r="C14" s="222" t="s">
        <v>120</v>
      </c>
      <c r="D14" s="222" t="s">
        <v>121</v>
      </c>
      <c r="E14" s="17" t="s">
        <v>122</v>
      </c>
      <c r="F14" s="223">
        <v>427.89600000000002</v>
      </c>
      <c r="G14" s="32"/>
      <c r="H14" s="33"/>
    </row>
    <row r="15" spans="1:8" s="2" customFormat="1" ht="7.5" customHeight="1" x14ac:dyDescent="0.2">
      <c r="A15" s="32"/>
      <c r="B15" s="50"/>
      <c r="C15" s="51"/>
      <c r="D15" s="51"/>
      <c r="E15" s="51"/>
      <c r="F15" s="51"/>
      <c r="G15" s="51"/>
      <c r="H15" s="33"/>
    </row>
    <row r="16" spans="1:8" s="2" customFormat="1" x14ac:dyDescent="0.2">
      <c r="A16" s="32"/>
      <c r="B16" s="32"/>
      <c r="C16" s="32"/>
      <c r="D16" s="32"/>
      <c r="E16" s="32"/>
      <c r="F16" s="32"/>
      <c r="G16" s="32"/>
      <c r="H16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BSK21-26 - SOŠ polygrafic...</vt:lpstr>
      <vt:lpstr>Zoznam figúr</vt:lpstr>
      <vt:lpstr>'BSK21-26 - SOŠ polygrafic...'!Názvy_tlače</vt:lpstr>
      <vt:lpstr>'Rekapitulácia stavby'!Názvy_tlače</vt:lpstr>
      <vt:lpstr>'Zoznam figúr'!Názvy_tlače</vt:lpstr>
      <vt:lpstr>'BSK21-26 - SOŠ polygrafic...'!Oblasť_tlače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Hrabovská</dc:creator>
  <cp:lastModifiedBy>Sylvia Hrabovská</cp:lastModifiedBy>
  <dcterms:created xsi:type="dcterms:W3CDTF">2021-08-30T10:04:43Z</dcterms:created>
  <dcterms:modified xsi:type="dcterms:W3CDTF">2021-09-29T12:02:29Z</dcterms:modified>
</cp:coreProperties>
</file>